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15525" windowHeight="9390" activeTab="1"/>
  </bookViews>
  <sheets>
    <sheet name="使用說明" sheetId="1" r:id="rId1"/>
    <sheet name="101年人才1計算表" sheetId="2" r:id="rId2"/>
    <sheet name="工作表1" sheetId="3" r:id="rId3"/>
    <sheet name="Sheet1" sheetId="4" r:id="rId4"/>
  </sheets>
  <definedNames>
    <definedName name="_xlfn.COUNTIFS" hidden="1">#NAME?</definedName>
    <definedName name="比重">'Sheet1'!$A$1:$B$3</definedName>
  </definedNames>
  <calcPr fullCalcOnLoad="1"/>
</workbook>
</file>

<file path=xl/sharedStrings.xml><?xml version="1.0" encoding="utf-8"?>
<sst xmlns="http://schemas.openxmlformats.org/spreadsheetml/2006/main" count="100" uniqueCount="45">
  <si>
    <t>活動編號</t>
  </si>
  <si>
    <t>活動名稱</t>
  </si>
  <si>
    <t>課程序號</t>
  </si>
  <si>
    <t>課程名稱</t>
  </si>
  <si>
    <t>SS237</t>
  </si>
  <si>
    <t>生物統計學研究(一)</t>
  </si>
  <si>
    <t>達成值</t>
  </si>
  <si>
    <t>活動比重</t>
  </si>
  <si>
    <t>Z113326C0001</t>
  </si>
  <si>
    <t>核心能力1</t>
  </si>
  <si>
    <t>核心能力2</t>
  </si>
  <si>
    <t>核心能力3</t>
  </si>
  <si>
    <t>核心能力4</t>
  </si>
  <si>
    <t>核心能力5</t>
  </si>
  <si>
    <t>核心能力6</t>
  </si>
  <si>
    <t>核心能力7</t>
  </si>
  <si>
    <t>(比重系所自訂)</t>
  </si>
  <si>
    <t>填表日期：</t>
  </si>
  <si>
    <t>核心能力8</t>
  </si>
  <si>
    <t>M</t>
  </si>
  <si>
    <t>N</t>
  </si>
  <si>
    <t>A</t>
  </si>
  <si>
    <t>啟用入學年：</t>
  </si>
  <si>
    <t>結束入學年:</t>
  </si>
  <si>
    <t>目標人才:</t>
  </si>
  <si>
    <t>填表人:</t>
  </si>
  <si>
    <t>單位主管：</t>
  </si>
  <si>
    <t>換算填入分數</t>
  </si>
  <si>
    <t>(比重系所自訂)</t>
  </si>
  <si>
    <t>2課程比重</t>
  </si>
  <si>
    <t>活動比重</t>
  </si>
  <si>
    <t>1目標值</t>
  </si>
  <si>
    <t>課程(活動)所屬核心能力計分表</t>
  </si>
  <si>
    <t>分機：</t>
  </si>
  <si>
    <t>分數總和</t>
  </si>
  <si>
    <t>必修總計</t>
  </si>
  <si>
    <t>選修總計</t>
  </si>
  <si>
    <t>單位:</t>
  </si>
  <si>
    <t>核心能力配分</t>
  </si>
  <si>
    <t>核心能力配分X1.5</t>
  </si>
  <si>
    <t>3必修或重要比重</t>
  </si>
  <si>
    <t>選修或次要比重</t>
  </si>
  <si>
    <t>必修或重要</t>
  </si>
  <si>
    <t>選修或次要</t>
  </si>
  <si>
    <t>M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</si>
</sst>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;[Red]0"/>
    <numFmt numFmtId="178" formatCode="0.0_);[Red]\(0.0\)"/>
    <numFmt numFmtId="179" formatCode="0_);[Red]\(0\)"/>
    <numFmt numFmtId="180" formatCode="[$-404]AM/PM\ hh:mm:ss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</numFmts>
  <fonts count="7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3.2"/>
      <color indexed="5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3.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23"/>
      <name val="新細明體"/>
      <family val="1"/>
    </font>
    <font>
      <b/>
      <sz val="15"/>
      <color indexed="23"/>
      <name val="新細明體"/>
      <family val="1"/>
    </font>
    <font>
      <b/>
      <sz val="13"/>
      <color indexed="23"/>
      <name val="新細明體"/>
      <family val="1"/>
    </font>
    <font>
      <b/>
      <sz val="11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sz val="14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新細明體"/>
      <family val="1"/>
    </font>
    <font>
      <sz val="12"/>
      <color indexed="30"/>
      <name val="新細明體"/>
      <family val="1"/>
    </font>
    <font>
      <sz val="14"/>
      <color indexed="10"/>
      <name val="新細明體"/>
      <family val="1"/>
    </font>
    <font>
      <sz val="14"/>
      <color indexed="12"/>
      <name val="新細明體"/>
      <family val="1"/>
    </font>
    <font>
      <sz val="14"/>
      <color indexed="9"/>
      <name val="新細明體"/>
      <family val="1"/>
    </font>
    <font>
      <sz val="12"/>
      <color indexed="12"/>
      <name val="新細明體"/>
      <family val="1"/>
    </font>
    <font>
      <sz val="14"/>
      <color indexed="30"/>
      <name val="新細明體"/>
      <family val="1"/>
    </font>
    <font>
      <b/>
      <sz val="16"/>
      <name val="新細明體"/>
      <family val="1"/>
    </font>
    <font>
      <sz val="16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新細明體"/>
      <family val="1"/>
    </font>
    <font>
      <sz val="12"/>
      <color theme="0"/>
      <name val="Calibri"/>
      <family val="1"/>
    </font>
    <font>
      <u val="single"/>
      <sz val="13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3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4"/>
      <name val="Calibri"/>
      <family val="1"/>
    </font>
    <font>
      <sz val="12"/>
      <name val="Calibri"/>
      <family val="1"/>
    </font>
    <font>
      <sz val="14"/>
      <color theme="1"/>
      <name val="Calibri"/>
      <family val="1"/>
    </font>
    <font>
      <b/>
      <sz val="14"/>
      <color rgb="FFFF0000"/>
      <name val="Calibri"/>
      <family val="1"/>
    </font>
    <font>
      <b/>
      <sz val="14"/>
      <color theme="1"/>
      <name val="Calibri"/>
      <family val="1"/>
    </font>
    <font>
      <sz val="12"/>
      <color rgb="FF0070C0"/>
      <name val="Calibri"/>
      <family val="1"/>
    </font>
    <font>
      <sz val="14"/>
      <color rgb="FFFF0000"/>
      <name val="Calibri"/>
      <family val="1"/>
    </font>
    <font>
      <sz val="14"/>
      <color rgb="FF0000FF"/>
      <name val="Calibri"/>
      <family val="1"/>
    </font>
    <font>
      <sz val="14"/>
      <color theme="0"/>
      <name val="Calibri"/>
      <family val="1"/>
    </font>
    <font>
      <sz val="12"/>
      <color rgb="FF0000FF"/>
      <name val="Calibri"/>
      <family val="1"/>
    </font>
    <font>
      <sz val="14"/>
      <color rgb="FF0070C0"/>
      <name val="Calibri"/>
      <family val="1"/>
    </font>
    <font>
      <b/>
      <sz val="16"/>
      <name val="Calibri"/>
      <family val="1"/>
    </font>
    <font>
      <sz val="16"/>
      <color theme="1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949E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>
        <color indexed="63"/>
      </bottom>
    </border>
    <border>
      <left style="thin">
        <color theme="3" tint="0.5999600291252136"/>
      </left>
      <right style="thin">
        <color theme="3" tint="0.5999600291252136"/>
      </right>
      <top>
        <color indexed="63"/>
      </top>
      <bottom>
        <color indexed="63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9">
    <xf numFmtId="0" fontId="0" fillId="0" borderId="0" xfId="0" applyFont="1" applyAlignment="1">
      <alignment vertical="center"/>
    </xf>
    <xf numFmtId="0" fontId="61" fillId="33" borderId="10" xfId="0" applyFont="1" applyFill="1" applyBorder="1" applyAlignment="1" applyProtection="1">
      <alignment vertical="center"/>
      <protection locked="0"/>
    </xf>
    <xf numFmtId="0" fontId="61" fillId="33" borderId="10" xfId="0" applyFont="1" applyFill="1" applyBorder="1" applyAlignment="1" applyProtection="1">
      <alignment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2" fillId="34" borderId="0" xfId="0" applyFont="1" applyFill="1" applyBorder="1" applyAlignment="1" applyProtection="1">
      <alignment vertical="center"/>
      <protection locked="0"/>
    </xf>
    <xf numFmtId="0" fontId="63" fillId="34" borderId="0" xfId="0" applyFont="1" applyFill="1" applyBorder="1" applyAlignment="1" applyProtection="1">
      <alignment vertical="center"/>
      <protection locked="0"/>
    </xf>
    <xf numFmtId="0" fontId="63" fillId="34" borderId="0" xfId="0" applyFont="1" applyFill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4" fillId="35" borderId="11" xfId="0" applyFont="1" applyFill="1" applyBorder="1" applyAlignment="1" applyProtection="1">
      <alignment vertical="center"/>
      <protection locked="0"/>
    </xf>
    <xf numFmtId="0" fontId="64" fillId="35" borderId="11" xfId="0" applyFont="1" applyFill="1" applyBorder="1" applyAlignment="1" applyProtection="1">
      <alignment horizontal="right" vertical="center"/>
      <protection locked="0"/>
    </xf>
    <xf numFmtId="0" fontId="64" fillId="35" borderId="11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65" fillId="34" borderId="0" xfId="0" applyFont="1" applyFill="1" applyAlignment="1" applyProtection="1">
      <alignment vertical="center"/>
      <protection locked="0"/>
    </xf>
    <xf numFmtId="9" fontId="64" fillId="35" borderId="11" xfId="0" applyNumberFormat="1" applyFont="1" applyFill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6" fillId="34" borderId="0" xfId="0" applyFont="1" applyFill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9" fontId="68" fillId="0" borderId="0" xfId="0" applyNumberFormat="1" applyFont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64" fillId="36" borderId="11" xfId="0" applyFont="1" applyFill="1" applyBorder="1" applyAlignment="1" applyProtection="1">
      <alignment vertical="center"/>
      <protection locked="0"/>
    </xf>
    <xf numFmtId="0" fontId="0" fillId="36" borderId="11" xfId="0" applyFill="1" applyBorder="1" applyAlignment="1" applyProtection="1">
      <alignment vertical="center"/>
      <protection locked="0"/>
    </xf>
    <xf numFmtId="0" fontId="64" fillId="36" borderId="11" xfId="0" applyFont="1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/>
      <protection locked="0"/>
    </xf>
    <xf numFmtId="0" fontId="64" fillId="37" borderId="11" xfId="0" applyFont="1" applyFill="1" applyBorder="1" applyAlignment="1" applyProtection="1">
      <alignment vertical="center"/>
      <protection locked="0"/>
    </xf>
    <xf numFmtId="0" fontId="62" fillId="37" borderId="11" xfId="0" applyFont="1" applyFill="1" applyBorder="1" applyAlignment="1" applyProtection="1">
      <alignment vertical="center"/>
      <protection locked="0"/>
    </xf>
    <xf numFmtId="0" fontId="69" fillId="37" borderId="11" xfId="0" applyFont="1" applyFill="1" applyBorder="1" applyAlignment="1" applyProtection="1">
      <alignment vertical="center"/>
      <protection locked="0"/>
    </xf>
    <xf numFmtId="0" fontId="62" fillId="37" borderId="11" xfId="0" applyFont="1" applyFill="1" applyBorder="1" applyAlignment="1" applyProtection="1">
      <alignment horizontal="right" vertical="center"/>
      <protection locked="0"/>
    </xf>
    <xf numFmtId="0" fontId="64" fillId="37" borderId="12" xfId="0" applyFont="1" applyFill="1" applyBorder="1" applyAlignment="1" applyProtection="1">
      <alignment vertical="center"/>
      <protection locked="0"/>
    </xf>
    <xf numFmtId="0" fontId="69" fillId="37" borderId="12" xfId="0" applyFont="1" applyFill="1" applyBorder="1" applyAlignment="1" applyProtection="1">
      <alignment vertical="center"/>
      <protection locked="0"/>
    </xf>
    <xf numFmtId="0" fontId="62" fillId="37" borderId="12" xfId="0" applyNumberFormat="1" applyFont="1" applyFill="1" applyBorder="1" applyAlignment="1" applyProtection="1">
      <alignment vertical="center"/>
      <protection locked="0"/>
    </xf>
    <xf numFmtId="0" fontId="64" fillId="37" borderId="12" xfId="0" applyNumberFormat="1" applyFont="1" applyFill="1" applyBorder="1" applyAlignment="1" applyProtection="1">
      <alignment vertical="center"/>
      <protection locked="0"/>
    </xf>
    <xf numFmtId="0" fontId="70" fillId="38" borderId="11" xfId="0" applyFont="1" applyFill="1" applyBorder="1" applyAlignment="1" applyProtection="1">
      <alignment vertical="center"/>
      <protection locked="0"/>
    </xf>
    <xf numFmtId="178" fontId="70" fillId="38" borderId="11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70" fillId="38" borderId="11" xfId="0" applyNumberFormat="1" applyFont="1" applyFill="1" applyBorder="1" applyAlignment="1" applyProtection="1">
      <alignment vertical="center"/>
      <protection locked="0"/>
    </xf>
    <xf numFmtId="0" fontId="64" fillId="34" borderId="13" xfId="0" applyFont="1" applyFill="1" applyBorder="1" applyAlignment="1" applyProtection="1">
      <alignment vertical="center"/>
      <protection locked="0"/>
    </xf>
    <xf numFmtId="0" fontId="69" fillId="34" borderId="13" xfId="0" applyFont="1" applyFill="1" applyBorder="1" applyAlignment="1" applyProtection="1">
      <alignment vertical="center"/>
      <protection locked="0"/>
    </xf>
    <xf numFmtId="0" fontId="69" fillId="34" borderId="13" xfId="0" applyNumberFormat="1" applyFont="1" applyFill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/>
      <protection locked="0"/>
    </xf>
    <xf numFmtId="0" fontId="64" fillId="39" borderId="11" xfId="0" applyFont="1" applyFill="1" applyBorder="1" applyAlignment="1" applyProtection="1">
      <alignment vertical="center"/>
      <protection locked="0"/>
    </xf>
    <xf numFmtId="0" fontId="69" fillId="39" borderId="11" xfId="0" applyFont="1" applyFill="1" applyBorder="1" applyAlignment="1" applyProtection="1">
      <alignment vertical="center"/>
      <protection locked="0"/>
    </xf>
    <xf numFmtId="0" fontId="0" fillId="39" borderId="11" xfId="0" applyFill="1" applyBorder="1" applyAlignment="1" applyProtection="1">
      <alignment vertical="center"/>
      <protection locked="0"/>
    </xf>
    <xf numFmtId="0" fontId="71" fillId="39" borderId="11" xfId="0" applyFont="1" applyFill="1" applyBorder="1" applyAlignment="1" applyProtection="1">
      <alignment vertical="center"/>
      <protection locked="0"/>
    </xf>
    <xf numFmtId="0" fontId="62" fillId="39" borderId="11" xfId="0" applyFont="1" applyFill="1" applyBorder="1" applyAlignment="1" applyProtection="1">
      <alignment vertical="center"/>
      <protection locked="0"/>
    </xf>
    <xf numFmtId="0" fontId="43" fillId="38" borderId="11" xfId="0" applyFont="1" applyFill="1" applyBorder="1" applyAlignment="1" applyProtection="1">
      <alignment vertical="center"/>
      <protection locked="0"/>
    </xf>
    <xf numFmtId="178" fontId="43" fillId="38" borderId="11" xfId="0" applyNumberFormat="1" applyFont="1" applyFill="1" applyBorder="1" applyAlignment="1" applyProtection="1">
      <alignment vertical="center"/>
      <protection locked="0"/>
    </xf>
    <xf numFmtId="0" fontId="71" fillId="34" borderId="0" xfId="0" applyFont="1" applyFill="1" applyAlignment="1" applyProtection="1">
      <alignment vertical="center"/>
      <protection locked="0"/>
    </xf>
    <xf numFmtId="0" fontId="64" fillId="0" borderId="11" xfId="0" applyFont="1" applyBorder="1" applyAlignment="1" applyProtection="1">
      <alignment vertical="center"/>
      <protection/>
    </xf>
    <xf numFmtId="9" fontId="64" fillId="34" borderId="0" xfId="0" applyNumberFormat="1" applyFont="1" applyFill="1" applyAlignment="1" applyProtection="1">
      <alignment vertical="center"/>
      <protection/>
    </xf>
    <xf numFmtId="9" fontId="68" fillId="34" borderId="0" xfId="0" applyNumberFormat="1" applyFont="1" applyFill="1" applyAlignment="1" applyProtection="1">
      <alignment vertical="center"/>
      <protection/>
    </xf>
    <xf numFmtId="186" fontId="72" fillId="0" borderId="0" xfId="0" applyNumberFormat="1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4" fillId="36" borderId="11" xfId="0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64" fillId="36" borderId="11" xfId="0" applyFont="1" applyFill="1" applyBorder="1" applyAlignment="1" applyProtection="1">
      <alignment vertical="center" wrapText="1"/>
      <protection/>
    </xf>
    <xf numFmtId="179" fontId="64" fillId="40" borderId="11" xfId="0" applyNumberFormat="1" applyFont="1" applyFill="1" applyBorder="1" applyAlignment="1" applyProtection="1">
      <alignment vertical="center"/>
      <protection/>
    </xf>
    <xf numFmtId="179" fontId="64" fillId="40" borderId="12" xfId="0" applyNumberFormat="1" applyFont="1" applyFill="1" applyBorder="1" applyAlignment="1" applyProtection="1">
      <alignment vertical="center"/>
      <protection/>
    </xf>
    <xf numFmtId="178" fontId="70" fillId="38" borderId="11" xfId="0" applyNumberFormat="1" applyFont="1" applyFill="1" applyBorder="1" applyAlignment="1" applyProtection="1">
      <alignment vertical="center"/>
      <protection/>
    </xf>
    <xf numFmtId="0" fontId="70" fillId="38" borderId="11" xfId="0" applyNumberFormat="1" applyFont="1" applyFill="1" applyBorder="1" applyAlignment="1" applyProtection="1">
      <alignment vertical="center"/>
      <protection/>
    </xf>
    <xf numFmtId="0" fontId="64" fillId="37" borderId="14" xfId="0" applyFont="1" applyFill="1" applyBorder="1" applyAlignment="1" applyProtection="1">
      <alignment vertical="center"/>
      <protection locked="0"/>
    </xf>
    <xf numFmtId="179" fontId="64" fillId="40" borderId="14" xfId="0" applyNumberFormat="1" applyFont="1" applyFill="1" applyBorder="1" applyAlignment="1" applyProtection="1">
      <alignment vertical="center"/>
      <protection/>
    </xf>
    <xf numFmtId="0" fontId="62" fillId="37" borderId="14" xfId="0" applyFon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64" fillId="37" borderId="16" xfId="0" applyFont="1" applyFill="1" applyBorder="1" applyAlignment="1" applyProtection="1">
      <alignment vertical="center"/>
      <protection locked="0"/>
    </xf>
    <xf numFmtId="179" fontId="64" fillId="40" borderId="16" xfId="0" applyNumberFormat="1" applyFont="1" applyFill="1" applyBorder="1" applyAlignment="1" applyProtection="1">
      <alignment vertical="center"/>
      <protection/>
    </xf>
    <xf numFmtId="186" fontId="68" fillId="0" borderId="0" xfId="0" applyNumberFormat="1" applyFont="1" applyAlignment="1" applyProtection="1">
      <alignment vertical="center"/>
      <protection/>
    </xf>
    <xf numFmtId="179" fontId="62" fillId="41" borderId="11" xfId="0" applyNumberFormat="1" applyFont="1" applyFill="1" applyBorder="1" applyAlignment="1" applyProtection="1">
      <alignment vertical="center"/>
      <protection locked="0"/>
    </xf>
    <xf numFmtId="179" fontId="64" fillId="41" borderId="11" xfId="0" applyNumberFormat="1" applyFont="1" applyFill="1" applyBorder="1" applyAlignment="1" applyProtection="1">
      <alignment vertical="center"/>
      <protection locked="0"/>
    </xf>
    <xf numFmtId="0" fontId="73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4" fillId="0" borderId="0" xfId="0" applyFont="1" applyAlignment="1" applyProtection="1">
      <alignment vertical="center"/>
      <protection locked="0"/>
    </xf>
    <xf numFmtId="0" fontId="61" fillId="33" borderId="19" xfId="0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61" fillId="33" borderId="20" xfId="0" applyFont="1" applyFill="1" applyBorder="1" applyAlignment="1" applyProtection="1">
      <alignment vertical="center"/>
      <protection locked="0"/>
    </xf>
    <xf numFmtId="0" fontId="61" fillId="33" borderId="21" xfId="0" applyFont="1" applyFill="1" applyBorder="1" applyAlignment="1" applyProtection="1">
      <alignment vertical="center"/>
      <protection locked="0"/>
    </xf>
    <xf numFmtId="0" fontId="62" fillId="33" borderId="19" xfId="0" applyFont="1" applyFill="1" applyBorder="1" applyAlignment="1" applyProtection="1">
      <alignment vertical="center"/>
      <protection locked="0"/>
    </xf>
    <xf numFmtId="0" fontId="62" fillId="33" borderId="21" xfId="0" applyFont="1" applyFill="1" applyBorder="1" applyAlignment="1" applyProtection="1">
      <alignment vertical="center"/>
      <protection locked="0"/>
    </xf>
    <xf numFmtId="0" fontId="61" fillId="33" borderId="19" xfId="0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10</xdr:col>
      <xdr:colOff>619125</xdr:colOff>
      <xdr:row>35</xdr:row>
      <xdr:rowOff>38100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57150" y="57150"/>
          <a:ext cx="7419975" cy="6981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計分表使用說明：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一、每一種人才請填一張「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課程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活動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所屬核心能力計分表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」計分表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二、本表依顏色分下列區域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淺藍色區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基本資料區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粉紅色區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能力分數及權重區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黃 色 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課程分數計算區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淺綠色區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活動分數計算區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灰 色 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課程換算分數填入區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紫 色 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活動換算分數填入區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7.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深藍色區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檢查區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資料僅填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1-4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；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會自動計算，請勿改變計算式 
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三、各區填表說明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基本資料區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淺藍色區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請填入單位、目標人才、啟用入學年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結束入學年、填表人、分機、填表日期、單位主管。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能力分數及權重區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粉紅色區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粉紅色區塊是填入資料區，計算表會自動代入公式，没有顏色的區塊勿填資料，以免誤將算式移除。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請將單位的核心能力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依系統建入順序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填核心能力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1-8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的位置。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請依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目標值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課程比重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必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或重要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或選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或次要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比重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填入能力分數及比重。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課程分數計算區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黃色區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(1)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請將人才的相關課程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依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必修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重要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或選修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次要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欄位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分別填入課程序號及課程名稱，請勿將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必修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重要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或選修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          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</a:t>
          </a: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次要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課程填錯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因計分權重不同。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將課程所屬核心能力權重填入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後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，自動換算填入分數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灰色區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活動計算區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淺綠色區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先將活動編號及活動名稱填入後，活動所屬核心能力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權重依序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填入。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必要填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建議填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輔佐填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自動換算填入分數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紫色區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檢查區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深藍色區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   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課程：必修總計及選修總計有無錯誤，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活動：分數總合有無錯誤。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(3)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達成值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課程能力分數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活動能力分數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D6=E52+E77)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公正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6">
      <selection activeCell="A6" sqref="A6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65" zoomScaleNormal="65" zoomScalePageLayoutView="0" workbookViewId="0" topLeftCell="A54">
      <selection activeCell="D58" sqref="D58"/>
    </sheetView>
  </sheetViews>
  <sheetFormatPr defaultColWidth="9.00390625" defaultRowHeight="15.75"/>
  <cols>
    <col min="1" max="1" width="19.50390625" style="14" customWidth="1"/>
    <col min="2" max="2" width="23.625" style="14" customWidth="1"/>
    <col min="3" max="3" width="15.625" style="14" customWidth="1"/>
    <col min="4" max="4" width="17.375" style="14" customWidth="1"/>
    <col min="5" max="5" width="15.375" style="14" customWidth="1"/>
    <col min="6" max="6" width="14.75390625" style="14" customWidth="1"/>
    <col min="7" max="7" width="18.375" style="14" customWidth="1"/>
    <col min="8" max="8" width="14.75390625" style="14" customWidth="1"/>
    <col min="9" max="9" width="19.75390625" style="14" customWidth="1"/>
    <col min="10" max="10" width="15.625" style="14" customWidth="1"/>
    <col min="11" max="11" width="16.25390625" style="14" customWidth="1"/>
    <col min="12" max="12" width="12.75390625" style="14" customWidth="1"/>
    <col min="13" max="13" width="17.375" style="14" customWidth="1"/>
    <col min="14" max="14" width="15.50390625" style="14" customWidth="1"/>
    <col min="15" max="15" width="16.25390625" style="14" customWidth="1"/>
    <col min="16" max="16" width="13.75390625" style="14" customWidth="1"/>
    <col min="17" max="17" width="15.50390625" style="14" customWidth="1"/>
    <col min="18" max="18" width="13.00390625" style="14" customWidth="1"/>
    <col min="19" max="19" width="17.625" style="14" customWidth="1"/>
    <col min="20" max="16384" width="9.00390625" style="14" customWidth="1"/>
  </cols>
  <sheetData>
    <row r="1" spans="1:18" s="6" customFormat="1" ht="19.5">
      <c r="A1" s="1" t="s">
        <v>37</v>
      </c>
      <c r="B1" s="81"/>
      <c r="C1" s="82"/>
      <c r="D1" s="2" t="s">
        <v>24</v>
      </c>
      <c r="E1" s="81"/>
      <c r="F1" s="84"/>
      <c r="G1" s="83"/>
      <c r="H1" s="2" t="s">
        <v>22</v>
      </c>
      <c r="I1" s="3">
        <v>101</v>
      </c>
      <c r="J1" s="2" t="s">
        <v>23</v>
      </c>
      <c r="K1" s="87">
        <v>101</v>
      </c>
      <c r="L1" s="88"/>
      <c r="M1" s="4"/>
      <c r="N1" s="4"/>
      <c r="O1" s="5"/>
      <c r="P1" s="5"/>
      <c r="Q1" s="5"/>
      <c r="R1" s="5"/>
    </row>
    <row r="2" spans="1:18" s="6" customFormat="1" ht="19.5">
      <c r="A2" s="2" t="s">
        <v>25</v>
      </c>
      <c r="B2" s="81"/>
      <c r="C2" s="83"/>
      <c r="D2" s="2" t="s">
        <v>33</v>
      </c>
      <c r="E2" s="81"/>
      <c r="F2" s="83"/>
      <c r="G2" s="2" t="s">
        <v>17</v>
      </c>
      <c r="H2" s="81"/>
      <c r="I2" s="82"/>
      <c r="J2" s="2" t="s">
        <v>26</v>
      </c>
      <c r="K2" s="85"/>
      <c r="L2" s="86"/>
      <c r="M2" s="4"/>
      <c r="N2" s="4"/>
      <c r="O2" s="5"/>
      <c r="P2" s="5"/>
      <c r="Q2" s="5"/>
      <c r="R2" s="5"/>
    </row>
    <row r="3" spans="1:18" s="7" customFormat="1" ht="34.5" customHeight="1">
      <c r="A3" s="75" t="s">
        <v>32</v>
      </c>
      <c r="B3" s="76"/>
      <c r="C3" s="76"/>
      <c r="D3" s="77"/>
      <c r="E3" s="77"/>
      <c r="F3" s="77"/>
      <c r="G3" s="77"/>
      <c r="H3" s="77"/>
      <c r="I3" s="78"/>
      <c r="J3" s="78"/>
      <c r="K3" s="78"/>
      <c r="L3" s="78"/>
      <c r="M3" s="79"/>
      <c r="N3" s="79"/>
      <c r="O3" s="79"/>
      <c r="P3" s="79"/>
      <c r="Q3" s="79"/>
      <c r="R3" s="79"/>
    </row>
    <row r="4" spans="4:18" s="7" customFormat="1" ht="19.5">
      <c r="D4" s="8" t="s">
        <v>9</v>
      </c>
      <c r="E4" s="8"/>
      <c r="F4" s="8" t="s">
        <v>10</v>
      </c>
      <c r="G4" s="8"/>
      <c r="H4" s="8" t="s">
        <v>11</v>
      </c>
      <c r="I4" s="8"/>
      <c r="J4" s="8" t="s">
        <v>12</v>
      </c>
      <c r="K4" s="8"/>
      <c r="L4" s="8" t="s">
        <v>13</v>
      </c>
      <c r="M4" s="8"/>
      <c r="N4" s="8" t="s">
        <v>14</v>
      </c>
      <c r="O4" s="8"/>
      <c r="P4" s="8" t="s">
        <v>15</v>
      </c>
      <c r="Q4" s="8"/>
      <c r="R4" s="8" t="s">
        <v>18</v>
      </c>
    </row>
    <row r="5" spans="1:20" ht="21" customHeight="1">
      <c r="A5" s="9" t="s">
        <v>31</v>
      </c>
      <c r="B5" s="7" t="s">
        <v>38</v>
      </c>
      <c r="C5" s="7"/>
      <c r="D5" s="10">
        <v>80</v>
      </c>
      <c r="E5" s="10"/>
      <c r="F5" s="11">
        <v>90</v>
      </c>
      <c r="G5" s="12"/>
      <c r="H5" s="10">
        <v>80</v>
      </c>
      <c r="I5" s="10"/>
      <c r="J5" s="10">
        <v>80</v>
      </c>
      <c r="K5" s="10"/>
      <c r="L5" s="10">
        <v>80</v>
      </c>
      <c r="M5" s="10"/>
      <c r="N5" s="10">
        <v>70</v>
      </c>
      <c r="O5" s="10"/>
      <c r="P5" s="10">
        <v>65</v>
      </c>
      <c r="Q5" s="10"/>
      <c r="R5" s="10">
        <v>90</v>
      </c>
      <c r="S5" s="13"/>
      <c r="T5" s="7"/>
    </row>
    <row r="6" spans="1:20" ht="19.5">
      <c r="A6" s="15" t="s">
        <v>6</v>
      </c>
      <c r="B6" s="7" t="s">
        <v>39</v>
      </c>
      <c r="C6" s="7"/>
      <c r="D6" s="51">
        <f>ROUND(D5*1.5,0)</f>
        <v>120</v>
      </c>
      <c r="E6" s="51"/>
      <c r="F6" s="51">
        <f>ROUND(F5*1.5,0)</f>
        <v>135</v>
      </c>
      <c r="G6" s="51"/>
      <c r="H6" s="51">
        <f>ROUND(H5*1.5,0)</f>
        <v>120</v>
      </c>
      <c r="I6" s="51"/>
      <c r="J6" s="51">
        <f>ROUND(J5*1.5,0)</f>
        <v>120</v>
      </c>
      <c r="K6" s="51"/>
      <c r="L6" s="51">
        <f>ROUND(L5*1.5,0)</f>
        <v>120</v>
      </c>
      <c r="M6" s="51"/>
      <c r="N6" s="51">
        <f>ROUND(N5*1.5,0)</f>
        <v>105</v>
      </c>
      <c r="O6" s="51"/>
      <c r="P6" s="51">
        <f>ROUND(P5*1.5,0)</f>
        <v>98</v>
      </c>
      <c r="Q6" s="51"/>
      <c r="R6" s="51">
        <f>ROUND(R5*1.5,0)</f>
        <v>135</v>
      </c>
      <c r="S6" s="7"/>
      <c r="T6" s="7"/>
    </row>
    <row r="7" spans="1:14" ht="19.5">
      <c r="A7" s="16" t="s">
        <v>40</v>
      </c>
      <c r="B7" s="17">
        <v>0.6</v>
      </c>
      <c r="C7" s="13" t="s">
        <v>28</v>
      </c>
      <c r="D7" s="18"/>
      <c r="E7" s="18"/>
      <c r="F7" s="18"/>
      <c r="G7" s="18"/>
      <c r="H7" s="18"/>
      <c r="I7" s="18"/>
      <c r="J7" s="18"/>
      <c r="K7" s="7"/>
      <c r="L7" s="7"/>
      <c r="M7" s="7"/>
      <c r="N7" s="7"/>
    </row>
    <row r="8" spans="1:14" ht="29.25" customHeight="1">
      <c r="A8" s="19" t="s">
        <v>41</v>
      </c>
      <c r="B8" s="52">
        <f>(1-B7)</f>
        <v>0.4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8" s="20" customFormat="1" ht="19.5">
      <c r="A9" s="9" t="s">
        <v>29</v>
      </c>
      <c r="B9" s="17">
        <v>0.6</v>
      </c>
      <c r="C9" s="13" t="s">
        <v>16</v>
      </c>
      <c r="D9" s="54">
        <f>ROUND(D6*B9,0)</f>
        <v>72</v>
      </c>
      <c r="E9" s="55"/>
      <c r="F9" s="55">
        <f>ROUND(F6*B9,0)</f>
        <v>81</v>
      </c>
      <c r="G9" s="55"/>
      <c r="H9" s="55">
        <f>ROUND(H6*B9,0)</f>
        <v>72</v>
      </c>
      <c r="I9" s="55"/>
      <c r="J9" s="55">
        <f>ROUND(J6*B9,0)</f>
        <v>72</v>
      </c>
      <c r="K9" s="55"/>
      <c r="L9" s="55">
        <f>ROUND(L6*B9,0)</f>
        <v>72</v>
      </c>
      <c r="M9" s="56"/>
      <c r="N9" s="55">
        <f>ROUND(N6*B9,0)</f>
        <v>63</v>
      </c>
      <c r="O9" s="56"/>
      <c r="P9" s="55">
        <f>ROUND(P6*B9,0)</f>
        <v>59</v>
      </c>
      <c r="Q9" s="56"/>
      <c r="R9" s="55">
        <f>ROUND(R6*B9,0)</f>
        <v>81</v>
      </c>
    </row>
    <row r="10" spans="1:18" s="13" customFormat="1" ht="19.5">
      <c r="A10" s="15" t="s">
        <v>30</v>
      </c>
      <c r="B10" s="53">
        <f>(1-B9)</f>
        <v>0.4</v>
      </c>
      <c r="C10" s="21"/>
      <c r="D10" s="72">
        <f>ROUND(D6-D9,0)</f>
        <v>48</v>
      </c>
      <c r="E10" s="57"/>
      <c r="F10" s="72">
        <f>ROUND(F6-F9,0)</f>
        <v>54</v>
      </c>
      <c r="G10" s="57"/>
      <c r="H10" s="72">
        <f>ROUND(H6-H9,0)</f>
        <v>48</v>
      </c>
      <c r="I10" s="57"/>
      <c r="J10" s="72">
        <f>ROUND(J6-J9,0)</f>
        <v>48</v>
      </c>
      <c r="K10" s="57"/>
      <c r="L10" s="72">
        <f>ROUND(L6-L9,0)</f>
        <v>48</v>
      </c>
      <c r="M10" s="57"/>
      <c r="N10" s="72">
        <f>ROUND(N6-N9,0)</f>
        <v>42</v>
      </c>
      <c r="O10" s="58"/>
      <c r="P10" s="72">
        <f>ROUND(P6-P9,0)</f>
        <v>39</v>
      </c>
      <c r="Q10" s="58"/>
      <c r="R10" s="72">
        <f>ROUND(R6-R9,0)</f>
        <v>54</v>
      </c>
    </row>
    <row r="11" spans="1:19" s="26" customFormat="1" ht="19.5">
      <c r="A11" s="59" t="s">
        <v>2</v>
      </c>
      <c r="B11" s="59" t="s">
        <v>3</v>
      </c>
      <c r="C11" s="59"/>
      <c r="D11" s="60" t="str">
        <f>D4</f>
        <v>核心能力1</v>
      </c>
      <c r="E11" s="61" t="s">
        <v>27</v>
      </c>
      <c r="F11" s="60" t="str">
        <f>F4</f>
        <v>核心能力2</v>
      </c>
      <c r="G11" s="61" t="s">
        <v>27</v>
      </c>
      <c r="H11" s="60" t="str">
        <f>H4</f>
        <v>核心能力3</v>
      </c>
      <c r="I11" s="61" t="s">
        <v>27</v>
      </c>
      <c r="J11" s="60" t="str">
        <f>J4</f>
        <v>核心能力4</v>
      </c>
      <c r="K11" s="61" t="s">
        <v>27</v>
      </c>
      <c r="L11" s="60" t="str">
        <f>L4</f>
        <v>核心能力5</v>
      </c>
      <c r="M11" s="61" t="s">
        <v>27</v>
      </c>
      <c r="N11" s="60" t="str">
        <f>N4</f>
        <v>核心能力6</v>
      </c>
      <c r="O11" s="61" t="s">
        <v>27</v>
      </c>
      <c r="P11" s="60" t="str">
        <f>P4</f>
        <v>核心能力7</v>
      </c>
      <c r="Q11" s="61" t="s">
        <v>27</v>
      </c>
      <c r="R11" s="60" t="str">
        <f>R4</f>
        <v>核心能力8</v>
      </c>
      <c r="S11" s="61" t="s">
        <v>27</v>
      </c>
    </row>
    <row r="12" spans="1:19" ht="19.5">
      <c r="A12" s="27" t="s">
        <v>4</v>
      </c>
      <c r="B12" s="27" t="s">
        <v>5</v>
      </c>
      <c r="C12" s="27" t="s">
        <v>42</v>
      </c>
      <c r="D12" s="27">
        <v>0</v>
      </c>
      <c r="E12" s="62">
        <f>ROUND((D12/$D$52)*$B$7*$D$9,0)</f>
        <v>0</v>
      </c>
      <c r="F12" s="27">
        <v>0</v>
      </c>
      <c r="G12" s="62">
        <f>ROUND((F12/$F$52)*$B$7*$F$9,0)</f>
        <v>0</v>
      </c>
      <c r="H12" s="27">
        <v>30</v>
      </c>
      <c r="I12" s="62">
        <f>ROUND((H12/$H$52)*$B$7*$H$9,0)</f>
        <v>19</v>
      </c>
      <c r="J12" s="28">
        <v>10</v>
      </c>
      <c r="K12" s="62">
        <f>ROUND((J12/$J$52)*$B$7*$J$9,0)</f>
        <v>5</v>
      </c>
      <c r="L12" s="28">
        <v>60</v>
      </c>
      <c r="M12" s="62">
        <f>ROUND((L12/$L$52)*$B$7*$L$9,0)</f>
        <v>29</v>
      </c>
      <c r="N12" s="27">
        <v>30</v>
      </c>
      <c r="O12" s="62">
        <f>ROUND((N12/$N$52)*$B$7*$N$9,0)</f>
        <v>13</v>
      </c>
      <c r="P12" s="27"/>
      <c r="Q12" s="62">
        <f>ROUND((P12/$P$52)*$B$7*$P$9,0)</f>
        <v>0</v>
      </c>
      <c r="R12" s="27">
        <v>20</v>
      </c>
      <c r="S12" s="62">
        <f>ROUND((R12/$R$52)*$B$7*$R$9,0)</f>
        <v>7</v>
      </c>
    </row>
    <row r="13" spans="1:19" ht="19.5">
      <c r="A13" s="27"/>
      <c r="B13" s="29"/>
      <c r="C13" s="27" t="s">
        <v>42</v>
      </c>
      <c r="D13" s="27">
        <v>30</v>
      </c>
      <c r="E13" s="62">
        <f aca="true" t="shared" si="0" ref="E13:E31">ROUND((D13/$D$52)*$B$7*$D$9,0)</f>
        <v>43</v>
      </c>
      <c r="F13" s="27">
        <v>0</v>
      </c>
      <c r="G13" s="62">
        <f aca="true" t="shared" si="1" ref="G13:G31">ROUND((F13/$F$52)*$B$7*$F$9,0)</f>
        <v>0</v>
      </c>
      <c r="H13" s="27">
        <v>10</v>
      </c>
      <c r="I13" s="62">
        <f aca="true" t="shared" si="2" ref="I13:I31">ROUND((H13/$H$52)*$B$7*$H$9,0)</f>
        <v>6</v>
      </c>
      <c r="J13" s="28"/>
      <c r="K13" s="62">
        <f aca="true" t="shared" si="3" ref="K13:K31">ROUND((J13/$J$52)*$B$7*$J$9,0)</f>
        <v>0</v>
      </c>
      <c r="L13" s="28">
        <v>20</v>
      </c>
      <c r="M13" s="62">
        <f aca="true" t="shared" si="4" ref="M13:M31">ROUND((L13/$L$52)*$B$7*$L$9,0)</f>
        <v>10</v>
      </c>
      <c r="N13" s="27">
        <v>30</v>
      </c>
      <c r="O13" s="62">
        <f aca="true" t="shared" si="5" ref="O13:O31">ROUND((N13/$N$52)*$B$7*$N$9,0)</f>
        <v>13</v>
      </c>
      <c r="P13" s="27"/>
      <c r="Q13" s="62">
        <f aca="true" t="shared" si="6" ref="Q13:Q31">ROUND((P13/$P$52)*$B$7*$P$9,0)</f>
        <v>0</v>
      </c>
      <c r="R13" s="27"/>
      <c r="S13" s="62">
        <f aca="true" t="shared" si="7" ref="S13:S31">ROUND((R13/$R$52)*$B$7*$R$9,0)</f>
        <v>0</v>
      </c>
    </row>
    <row r="14" spans="1:19" ht="19.5">
      <c r="A14" s="27"/>
      <c r="B14" s="27"/>
      <c r="C14" s="27" t="s">
        <v>42</v>
      </c>
      <c r="D14" s="27">
        <v>0</v>
      </c>
      <c r="E14" s="62">
        <f t="shared" si="0"/>
        <v>0</v>
      </c>
      <c r="F14" s="28">
        <v>20</v>
      </c>
      <c r="G14" s="62">
        <f t="shared" si="1"/>
        <v>10</v>
      </c>
      <c r="H14" s="28">
        <v>30</v>
      </c>
      <c r="I14" s="62">
        <f t="shared" si="2"/>
        <v>19</v>
      </c>
      <c r="J14" s="28"/>
      <c r="K14" s="62">
        <f t="shared" si="3"/>
        <v>0</v>
      </c>
      <c r="L14" s="28">
        <v>10</v>
      </c>
      <c r="M14" s="62">
        <f t="shared" si="4"/>
        <v>5</v>
      </c>
      <c r="N14" s="27"/>
      <c r="O14" s="62">
        <f t="shared" si="5"/>
        <v>0</v>
      </c>
      <c r="P14" s="27"/>
      <c r="Q14" s="62">
        <f t="shared" si="6"/>
        <v>0</v>
      </c>
      <c r="R14" s="27"/>
      <c r="S14" s="62">
        <f t="shared" si="7"/>
        <v>0</v>
      </c>
    </row>
    <row r="15" spans="1:19" ht="19.5">
      <c r="A15" s="27"/>
      <c r="B15" s="27"/>
      <c r="C15" s="27" t="s">
        <v>42</v>
      </c>
      <c r="D15" s="27"/>
      <c r="E15" s="62">
        <f t="shared" si="0"/>
        <v>0</v>
      </c>
      <c r="F15" s="28">
        <v>80</v>
      </c>
      <c r="G15" s="62">
        <f t="shared" si="1"/>
        <v>39</v>
      </c>
      <c r="H15" s="28"/>
      <c r="I15" s="62">
        <f t="shared" si="2"/>
        <v>0</v>
      </c>
      <c r="J15" s="28"/>
      <c r="K15" s="62">
        <f t="shared" si="3"/>
        <v>0</v>
      </c>
      <c r="L15" s="28"/>
      <c r="M15" s="62">
        <f t="shared" si="4"/>
        <v>0</v>
      </c>
      <c r="N15" s="27"/>
      <c r="O15" s="62">
        <f t="shared" si="5"/>
        <v>0</v>
      </c>
      <c r="P15" s="27"/>
      <c r="Q15" s="62">
        <f t="shared" si="6"/>
        <v>0</v>
      </c>
      <c r="R15" s="27"/>
      <c r="S15" s="62">
        <f t="shared" si="7"/>
        <v>0</v>
      </c>
    </row>
    <row r="16" spans="1:19" ht="19.5">
      <c r="A16" s="27"/>
      <c r="B16" s="27"/>
      <c r="C16" s="27" t="s">
        <v>42</v>
      </c>
      <c r="D16" s="27">
        <v>0</v>
      </c>
      <c r="E16" s="62">
        <f t="shared" si="0"/>
        <v>0</v>
      </c>
      <c r="F16" s="27"/>
      <c r="G16" s="62">
        <f t="shared" si="1"/>
        <v>0</v>
      </c>
      <c r="H16" s="27"/>
      <c r="I16" s="62">
        <f t="shared" si="2"/>
        <v>0</v>
      </c>
      <c r="J16" s="28"/>
      <c r="K16" s="62">
        <f t="shared" si="3"/>
        <v>0</v>
      </c>
      <c r="L16" s="28"/>
      <c r="M16" s="62">
        <f t="shared" si="4"/>
        <v>0</v>
      </c>
      <c r="N16" s="27"/>
      <c r="O16" s="62">
        <f t="shared" si="5"/>
        <v>0</v>
      </c>
      <c r="P16" s="27">
        <v>20</v>
      </c>
      <c r="Q16" s="62">
        <f t="shared" si="6"/>
        <v>35</v>
      </c>
      <c r="R16" s="27">
        <v>50</v>
      </c>
      <c r="S16" s="62">
        <f t="shared" si="7"/>
        <v>19</v>
      </c>
    </row>
    <row r="17" spans="1:19" ht="19.5">
      <c r="A17" s="27"/>
      <c r="B17" s="27"/>
      <c r="C17" s="27" t="s">
        <v>42</v>
      </c>
      <c r="D17" s="27"/>
      <c r="E17" s="62">
        <f t="shared" si="0"/>
        <v>0</v>
      </c>
      <c r="F17" s="27"/>
      <c r="G17" s="62">
        <f t="shared" si="1"/>
        <v>0</v>
      </c>
      <c r="H17" s="27"/>
      <c r="I17" s="62">
        <f t="shared" si="2"/>
        <v>0</v>
      </c>
      <c r="J17" s="28">
        <v>20</v>
      </c>
      <c r="K17" s="62">
        <f t="shared" si="3"/>
        <v>10</v>
      </c>
      <c r="L17" s="28"/>
      <c r="M17" s="62">
        <f t="shared" si="4"/>
        <v>0</v>
      </c>
      <c r="N17" s="27">
        <v>30</v>
      </c>
      <c r="O17" s="62">
        <f t="shared" si="5"/>
        <v>13</v>
      </c>
      <c r="P17" s="27"/>
      <c r="Q17" s="62">
        <f t="shared" si="6"/>
        <v>0</v>
      </c>
      <c r="R17" s="27"/>
      <c r="S17" s="62">
        <f t="shared" si="7"/>
        <v>0</v>
      </c>
    </row>
    <row r="18" spans="1:19" ht="19.5">
      <c r="A18" s="27"/>
      <c r="B18" s="27"/>
      <c r="C18" s="27" t="s">
        <v>42</v>
      </c>
      <c r="D18" s="27">
        <v>0</v>
      </c>
      <c r="E18" s="62">
        <f t="shared" si="0"/>
        <v>0</v>
      </c>
      <c r="F18" s="27"/>
      <c r="G18" s="62">
        <f t="shared" si="1"/>
        <v>0</v>
      </c>
      <c r="H18" s="27"/>
      <c r="I18" s="62">
        <f t="shared" si="2"/>
        <v>0</v>
      </c>
      <c r="J18" s="28"/>
      <c r="K18" s="62">
        <f t="shared" si="3"/>
        <v>0</v>
      </c>
      <c r="L18" s="28"/>
      <c r="M18" s="62">
        <f t="shared" si="4"/>
        <v>0</v>
      </c>
      <c r="N18" s="27"/>
      <c r="O18" s="62">
        <f t="shared" si="5"/>
        <v>0</v>
      </c>
      <c r="P18" s="27"/>
      <c r="Q18" s="62">
        <f t="shared" si="6"/>
        <v>0</v>
      </c>
      <c r="R18" s="27"/>
      <c r="S18" s="62">
        <f t="shared" si="7"/>
        <v>0</v>
      </c>
    </row>
    <row r="19" spans="1:19" ht="19.5">
      <c r="A19" s="27"/>
      <c r="B19" s="27"/>
      <c r="C19" s="27" t="s">
        <v>42</v>
      </c>
      <c r="D19" s="27"/>
      <c r="E19" s="62">
        <f t="shared" si="0"/>
        <v>0</v>
      </c>
      <c r="F19" s="27"/>
      <c r="G19" s="62">
        <f t="shared" si="1"/>
        <v>0</v>
      </c>
      <c r="H19" s="27"/>
      <c r="I19" s="62">
        <f t="shared" si="2"/>
        <v>0</v>
      </c>
      <c r="J19" s="28"/>
      <c r="K19" s="62">
        <f t="shared" si="3"/>
        <v>0</v>
      </c>
      <c r="L19" s="28"/>
      <c r="M19" s="62">
        <f t="shared" si="4"/>
        <v>0</v>
      </c>
      <c r="N19" s="27"/>
      <c r="O19" s="62">
        <f t="shared" si="5"/>
        <v>0</v>
      </c>
      <c r="P19" s="27"/>
      <c r="Q19" s="62">
        <f t="shared" si="6"/>
        <v>0</v>
      </c>
      <c r="R19" s="27">
        <v>60</v>
      </c>
      <c r="S19" s="62">
        <f t="shared" si="7"/>
        <v>22</v>
      </c>
    </row>
    <row r="20" spans="1:19" ht="19.5">
      <c r="A20" s="27"/>
      <c r="B20" s="27"/>
      <c r="C20" s="27" t="s">
        <v>42</v>
      </c>
      <c r="D20" s="27"/>
      <c r="E20" s="62">
        <f t="shared" si="0"/>
        <v>0</v>
      </c>
      <c r="F20" s="27"/>
      <c r="G20" s="62">
        <f t="shared" si="1"/>
        <v>0</v>
      </c>
      <c r="H20" s="27"/>
      <c r="I20" s="62">
        <f t="shared" si="2"/>
        <v>0</v>
      </c>
      <c r="J20" s="28">
        <v>60</v>
      </c>
      <c r="K20" s="62">
        <f t="shared" si="3"/>
        <v>29</v>
      </c>
      <c r="L20" s="28"/>
      <c r="M20" s="62">
        <f t="shared" si="4"/>
        <v>0</v>
      </c>
      <c r="N20" s="27"/>
      <c r="O20" s="62">
        <f t="shared" si="5"/>
        <v>0</v>
      </c>
      <c r="P20" s="27"/>
      <c r="Q20" s="62">
        <f t="shared" si="6"/>
        <v>0</v>
      </c>
      <c r="R20" s="27"/>
      <c r="S20" s="62">
        <f t="shared" si="7"/>
        <v>0</v>
      </c>
    </row>
    <row r="21" spans="1:19" ht="19.5">
      <c r="A21" s="27"/>
      <c r="B21" s="27"/>
      <c r="C21" s="27" t="s">
        <v>42</v>
      </c>
      <c r="D21" s="27">
        <v>0</v>
      </c>
      <c r="E21" s="62">
        <f t="shared" si="0"/>
        <v>0</v>
      </c>
      <c r="F21" s="27"/>
      <c r="G21" s="62">
        <f t="shared" si="1"/>
        <v>0</v>
      </c>
      <c r="H21" s="27"/>
      <c r="I21" s="62">
        <f t="shared" si="2"/>
        <v>0</v>
      </c>
      <c r="J21" s="28"/>
      <c r="K21" s="62">
        <f t="shared" si="3"/>
        <v>0</v>
      </c>
      <c r="L21" s="28"/>
      <c r="M21" s="62">
        <f t="shared" si="4"/>
        <v>0</v>
      </c>
      <c r="N21" s="27"/>
      <c r="O21" s="62">
        <f t="shared" si="5"/>
        <v>0</v>
      </c>
      <c r="P21" s="27"/>
      <c r="Q21" s="62">
        <f t="shared" si="6"/>
        <v>0</v>
      </c>
      <c r="R21" s="27"/>
      <c r="S21" s="62">
        <f t="shared" si="7"/>
        <v>0</v>
      </c>
    </row>
    <row r="22" spans="1:19" ht="19.5">
      <c r="A22" s="27"/>
      <c r="B22" s="27"/>
      <c r="C22" s="27" t="s">
        <v>42</v>
      </c>
      <c r="D22" s="27"/>
      <c r="E22" s="62">
        <f t="shared" si="0"/>
        <v>0</v>
      </c>
      <c r="F22" s="27">
        <v>0</v>
      </c>
      <c r="G22" s="62">
        <f t="shared" si="1"/>
        <v>0</v>
      </c>
      <c r="H22" s="27"/>
      <c r="I22" s="62">
        <f t="shared" si="2"/>
        <v>0</v>
      </c>
      <c r="J22" s="28"/>
      <c r="K22" s="62">
        <f t="shared" si="3"/>
        <v>0</v>
      </c>
      <c r="L22" s="28"/>
      <c r="M22" s="62">
        <f t="shared" si="4"/>
        <v>0</v>
      </c>
      <c r="N22" s="27"/>
      <c r="O22" s="62">
        <f t="shared" si="5"/>
        <v>0</v>
      </c>
      <c r="P22" s="27"/>
      <c r="Q22" s="62">
        <f t="shared" si="6"/>
        <v>0</v>
      </c>
      <c r="R22" s="27"/>
      <c r="S22" s="62">
        <f t="shared" si="7"/>
        <v>0</v>
      </c>
    </row>
    <row r="23" spans="1:19" ht="19.5">
      <c r="A23" s="27"/>
      <c r="B23" s="27"/>
      <c r="C23" s="27" t="s">
        <v>42</v>
      </c>
      <c r="D23" s="27"/>
      <c r="E23" s="62">
        <f t="shared" si="0"/>
        <v>0</v>
      </c>
      <c r="F23" s="27"/>
      <c r="G23" s="62">
        <f t="shared" si="1"/>
        <v>0</v>
      </c>
      <c r="H23" s="27"/>
      <c r="I23" s="62">
        <f t="shared" si="2"/>
        <v>0</v>
      </c>
      <c r="J23" s="28"/>
      <c r="K23" s="62">
        <f t="shared" si="3"/>
        <v>0</v>
      </c>
      <c r="L23" s="28"/>
      <c r="M23" s="62">
        <f t="shared" si="4"/>
        <v>0</v>
      </c>
      <c r="N23" s="27"/>
      <c r="O23" s="62">
        <f t="shared" si="5"/>
        <v>0</v>
      </c>
      <c r="P23" s="27"/>
      <c r="Q23" s="62">
        <f t="shared" si="6"/>
        <v>0</v>
      </c>
      <c r="R23" s="27"/>
      <c r="S23" s="62">
        <f t="shared" si="7"/>
        <v>0</v>
      </c>
    </row>
    <row r="24" spans="1:19" ht="19.5">
      <c r="A24" s="27"/>
      <c r="B24" s="29"/>
      <c r="C24" s="27" t="s">
        <v>42</v>
      </c>
      <c r="D24" s="27"/>
      <c r="E24" s="62">
        <f t="shared" si="0"/>
        <v>0</v>
      </c>
      <c r="F24" s="27"/>
      <c r="G24" s="62">
        <f t="shared" si="1"/>
        <v>0</v>
      </c>
      <c r="H24" s="27"/>
      <c r="I24" s="62">
        <f t="shared" si="2"/>
        <v>0</v>
      </c>
      <c r="J24" s="28"/>
      <c r="K24" s="62">
        <f t="shared" si="3"/>
        <v>0</v>
      </c>
      <c r="L24" s="28"/>
      <c r="M24" s="62">
        <f t="shared" si="4"/>
        <v>0</v>
      </c>
      <c r="N24" s="27"/>
      <c r="O24" s="62">
        <f t="shared" si="5"/>
        <v>0</v>
      </c>
      <c r="P24" s="27"/>
      <c r="Q24" s="62">
        <f t="shared" si="6"/>
        <v>0</v>
      </c>
      <c r="R24" s="27"/>
      <c r="S24" s="62">
        <f t="shared" si="7"/>
        <v>0</v>
      </c>
    </row>
    <row r="25" spans="1:19" ht="19.5">
      <c r="A25" s="27"/>
      <c r="B25" s="27"/>
      <c r="C25" s="27" t="s">
        <v>42</v>
      </c>
      <c r="D25" s="27"/>
      <c r="E25" s="62">
        <f t="shared" si="0"/>
        <v>0</v>
      </c>
      <c r="F25" s="28"/>
      <c r="G25" s="62">
        <f t="shared" si="1"/>
        <v>0</v>
      </c>
      <c r="H25" s="28"/>
      <c r="I25" s="62">
        <f t="shared" si="2"/>
        <v>0</v>
      </c>
      <c r="J25" s="28"/>
      <c r="K25" s="62">
        <f t="shared" si="3"/>
        <v>0</v>
      </c>
      <c r="L25" s="28"/>
      <c r="M25" s="62">
        <f t="shared" si="4"/>
        <v>0</v>
      </c>
      <c r="N25" s="27"/>
      <c r="O25" s="62">
        <f t="shared" si="5"/>
        <v>0</v>
      </c>
      <c r="P25" s="27"/>
      <c r="Q25" s="62">
        <f t="shared" si="6"/>
        <v>0</v>
      </c>
      <c r="R25" s="27"/>
      <c r="S25" s="62">
        <f t="shared" si="7"/>
        <v>0</v>
      </c>
    </row>
    <row r="26" spans="1:19" ht="19.5">
      <c r="A26" s="27"/>
      <c r="B26" s="27"/>
      <c r="C26" s="27" t="s">
        <v>42</v>
      </c>
      <c r="D26" s="27"/>
      <c r="E26" s="62">
        <f t="shared" si="0"/>
        <v>0</v>
      </c>
      <c r="F26" s="28"/>
      <c r="G26" s="62">
        <f t="shared" si="1"/>
        <v>0</v>
      </c>
      <c r="H26" s="28"/>
      <c r="I26" s="62">
        <f t="shared" si="2"/>
        <v>0</v>
      </c>
      <c r="J26" s="28"/>
      <c r="K26" s="62">
        <f t="shared" si="3"/>
        <v>0</v>
      </c>
      <c r="L26" s="28"/>
      <c r="M26" s="62">
        <f t="shared" si="4"/>
        <v>0</v>
      </c>
      <c r="N26" s="27"/>
      <c r="O26" s="62">
        <f t="shared" si="5"/>
        <v>0</v>
      </c>
      <c r="P26" s="27"/>
      <c r="Q26" s="62">
        <f t="shared" si="6"/>
        <v>0</v>
      </c>
      <c r="R26" s="27"/>
      <c r="S26" s="62">
        <f t="shared" si="7"/>
        <v>0</v>
      </c>
    </row>
    <row r="27" spans="1:19" ht="19.5">
      <c r="A27" s="27"/>
      <c r="B27" s="27"/>
      <c r="C27" s="27" t="s">
        <v>42</v>
      </c>
      <c r="D27" s="27"/>
      <c r="E27" s="62">
        <f t="shared" si="0"/>
        <v>0</v>
      </c>
      <c r="F27" s="28"/>
      <c r="G27" s="62">
        <f t="shared" si="1"/>
        <v>0</v>
      </c>
      <c r="H27" s="28"/>
      <c r="I27" s="62">
        <f t="shared" si="2"/>
        <v>0</v>
      </c>
      <c r="J27" s="28"/>
      <c r="K27" s="62">
        <f t="shared" si="3"/>
        <v>0</v>
      </c>
      <c r="L27" s="28"/>
      <c r="M27" s="62">
        <f t="shared" si="4"/>
        <v>0</v>
      </c>
      <c r="N27" s="27"/>
      <c r="O27" s="62">
        <f t="shared" si="5"/>
        <v>0</v>
      </c>
      <c r="P27" s="27"/>
      <c r="Q27" s="62">
        <f t="shared" si="6"/>
        <v>0</v>
      </c>
      <c r="R27" s="27"/>
      <c r="S27" s="62">
        <f t="shared" si="7"/>
        <v>0</v>
      </c>
    </row>
    <row r="28" spans="1:19" ht="19.5">
      <c r="A28" s="27"/>
      <c r="B28" s="27"/>
      <c r="C28" s="27" t="s">
        <v>42</v>
      </c>
      <c r="D28" s="27"/>
      <c r="E28" s="62">
        <f t="shared" si="0"/>
        <v>0</v>
      </c>
      <c r="F28" s="28"/>
      <c r="G28" s="62">
        <f t="shared" si="1"/>
        <v>0</v>
      </c>
      <c r="H28" s="28"/>
      <c r="I28" s="62">
        <f t="shared" si="2"/>
        <v>0</v>
      </c>
      <c r="J28" s="28"/>
      <c r="K28" s="62">
        <f t="shared" si="3"/>
        <v>0</v>
      </c>
      <c r="L28" s="28"/>
      <c r="M28" s="62">
        <f t="shared" si="4"/>
        <v>0</v>
      </c>
      <c r="N28" s="27"/>
      <c r="O28" s="62">
        <f t="shared" si="5"/>
        <v>0</v>
      </c>
      <c r="P28" s="27"/>
      <c r="Q28" s="62">
        <f t="shared" si="6"/>
        <v>0</v>
      </c>
      <c r="R28" s="27"/>
      <c r="S28" s="62">
        <f t="shared" si="7"/>
        <v>0</v>
      </c>
    </row>
    <row r="29" spans="1:19" ht="19.5">
      <c r="A29" s="27"/>
      <c r="B29" s="27"/>
      <c r="C29" s="27" t="s">
        <v>42</v>
      </c>
      <c r="D29" s="27"/>
      <c r="E29" s="62">
        <f t="shared" si="0"/>
        <v>0</v>
      </c>
      <c r="F29" s="28"/>
      <c r="G29" s="62">
        <f t="shared" si="1"/>
        <v>0</v>
      </c>
      <c r="H29" s="28"/>
      <c r="I29" s="62">
        <f t="shared" si="2"/>
        <v>0</v>
      </c>
      <c r="J29" s="28"/>
      <c r="K29" s="62">
        <f t="shared" si="3"/>
        <v>0</v>
      </c>
      <c r="L29" s="28"/>
      <c r="M29" s="62">
        <f t="shared" si="4"/>
        <v>0</v>
      </c>
      <c r="N29" s="27"/>
      <c r="O29" s="62">
        <f t="shared" si="5"/>
        <v>0</v>
      </c>
      <c r="P29" s="27"/>
      <c r="Q29" s="62">
        <f t="shared" si="6"/>
        <v>0</v>
      </c>
      <c r="R29" s="27"/>
      <c r="S29" s="62">
        <f t="shared" si="7"/>
        <v>0</v>
      </c>
    </row>
    <row r="30" spans="1:19" ht="19.5">
      <c r="A30" s="27"/>
      <c r="B30" s="27"/>
      <c r="C30" s="27" t="s">
        <v>42</v>
      </c>
      <c r="D30" s="27"/>
      <c r="E30" s="62">
        <f t="shared" si="0"/>
        <v>0</v>
      </c>
      <c r="F30" s="28"/>
      <c r="G30" s="62">
        <f t="shared" si="1"/>
        <v>0</v>
      </c>
      <c r="H30" s="28"/>
      <c r="I30" s="62">
        <f t="shared" si="2"/>
        <v>0</v>
      </c>
      <c r="J30" s="28"/>
      <c r="K30" s="62">
        <f t="shared" si="3"/>
        <v>0</v>
      </c>
      <c r="L30" s="28"/>
      <c r="M30" s="62">
        <f t="shared" si="4"/>
        <v>0</v>
      </c>
      <c r="N30" s="27"/>
      <c r="O30" s="62">
        <f t="shared" si="5"/>
        <v>0</v>
      </c>
      <c r="P30" s="27"/>
      <c r="Q30" s="62">
        <f t="shared" si="6"/>
        <v>0</v>
      </c>
      <c r="R30" s="27"/>
      <c r="S30" s="62">
        <f t="shared" si="7"/>
        <v>0</v>
      </c>
    </row>
    <row r="31" spans="1:19" s="69" customFormat="1" ht="20.25" thickBot="1">
      <c r="A31" s="70"/>
      <c r="B31" s="70"/>
      <c r="C31" s="70" t="s">
        <v>42</v>
      </c>
      <c r="D31" s="70"/>
      <c r="E31" s="71">
        <f t="shared" si="0"/>
        <v>0</v>
      </c>
      <c r="F31" s="70"/>
      <c r="G31" s="71">
        <f t="shared" si="1"/>
        <v>0</v>
      </c>
      <c r="H31" s="70"/>
      <c r="I31" s="71">
        <f t="shared" si="2"/>
        <v>0</v>
      </c>
      <c r="J31" s="70"/>
      <c r="K31" s="71">
        <f t="shared" si="3"/>
        <v>0</v>
      </c>
      <c r="L31" s="70"/>
      <c r="M31" s="71">
        <f t="shared" si="4"/>
        <v>0</v>
      </c>
      <c r="N31" s="70"/>
      <c r="O31" s="62">
        <f t="shared" si="5"/>
        <v>0</v>
      </c>
      <c r="P31" s="70"/>
      <c r="Q31" s="62">
        <f t="shared" si="6"/>
        <v>0</v>
      </c>
      <c r="R31" s="70"/>
      <c r="S31" s="62">
        <f t="shared" si="7"/>
        <v>0</v>
      </c>
    </row>
    <row r="32" spans="1:19" ht="20.25" thickTop="1">
      <c r="A32" s="66"/>
      <c r="B32" s="66"/>
      <c r="C32" s="66" t="s">
        <v>43</v>
      </c>
      <c r="D32" s="66">
        <v>20</v>
      </c>
      <c r="E32" s="67">
        <f>ROUND((D32/$D$53)*$B$8*$D$9,0)</f>
        <v>29</v>
      </c>
      <c r="F32" s="68">
        <v>60</v>
      </c>
      <c r="G32" s="67">
        <f>ROUND((F32/$F$53)*$B$8*$F$9,0)</f>
        <v>9</v>
      </c>
      <c r="H32" s="68">
        <v>30</v>
      </c>
      <c r="I32" s="67">
        <f>ROUND((H32/$H$53)*$B$8*$H$9,0)</f>
        <v>6</v>
      </c>
      <c r="J32" s="68"/>
      <c r="K32" s="67">
        <f>ROUND((J32/$J$53)*$B$8*$J$9,0)</f>
        <v>0</v>
      </c>
      <c r="L32" s="68"/>
      <c r="M32" s="67">
        <f>ROUND((L32/$L$53)*$B$8*$L$9,0)</f>
        <v>0</v>
      </c>
      <c r="N32" s="66"/>
      <c r="O32" s="67">
        <f>ROUND((N32/$N$53)*$B$8*$N$9,0)</f>
        <v>0</v>
      </c>
      <c r="P32" s="66"/>
      <c r="Q32" s="67">
        <f>ROUND((P32/$P$53)*$B$8*$P$9,0)</f>
        <v>0</v>
      </c>
      <c r="R32" s="66"/>
      <c r="S32" s="67">
        <f>ROUND((R32/$R$53)*$B$8*$R$9,0)</f>
        <v>0</v>
      </c>
    </row>
    <row r="33" spans="1:19" ht="19.5">
      <c r="A33" s="27"/>
      <c r="B33" s="27"/>
      <c r="C33" s="27" t="s">
        <v>43</v>
      </c>
      <c r="D33" s="27">
        <v>0</v>
      </c>
      <c r="E33" s="62">
        <f aca="true" t="shared" si="8" ref="E33:E51">ROUND((D33/$D$53)*$B$8*$D$9,0)</f>
        <v>0</v>
      </c>
      <c r="F33" s="28"/>
      <c r="G33" s="62">
        <f aca="true" t="shared" si="9" ref="G33:G51">ROUND((F33/$F$53)*$B$8*$F$9,0)</f>
        <v>0</v>
      </c>
      <c r="H33" s="28"/>
      <c r="I33" s="62">
        <f aca="true" t="shared" si="10" ref="I33:I51">ROUND((H33/$H$53)*$B$8*$H$9,0)</f>
        <v>0</v>
      </c>
      <c r="J33" s="28"/>
      <c r="K33" s="62">
        <f aca="true" t="shared" si="11" ref="K33:K51">ROUND((J33/$J$53)*$B$8*$J$9,0)</f>
        <v>0</v>
      </c>
      <c r="L33" s="28"/>
      <c r="M33" s="67">
        <f aca="true" t="shared" si="12" ref="M33:M51">ROUND((L33/$L$53)*$B$8*$L$9,0)</f>
        <v>0</v>
      </c>
      <c r="N33" s="27"/>
      <c r="O33" s="67">
        <f aca="true" t="shared" si="13" ref="O33:O51">ROUND((N33/$N$53)*$B$8*$N$9,0)</f>
        <v>0</v>
      </c>
      <c r="P33" s="27"/>
      <c r="Q33" s="67">
        <f aca="true" t="shared" si="14" ref="Q33:Q50">ROUND((P33/$P$53)*$B$8*$P$9,0)</f>
        <v>0</v>
      </c>
      <c r="R33" s="27"/>
      <c r="S33" s="67">
        <f aca="true" t="shared" si="15" ref="S33:S51">ROUND((R33/$R$53)*$B$8*$R$9,0)</f>
        <v>0</v>
      </c>
    </row>
    <row r="34" spans="1:19" ht="19.5">
      <c r="A34" s="27"/>
      <c r="B34" s="27"/>
      <c r="C34" s="27" t="s">
        <v>43</v>
      </c>
      <c r="D34" s="27"/>
      <c r="E34" s="62">
        <f t="shared" si="8"/>
        <v>0</v>
      </c>
      <c r="F34" s="28"/>
      <c r="G34" s="62">
        <f t="shared" si="9"/>
        <v>0</v>
      </c>
      <c r="H34" s="28"/>
      <c r="I34" s="62">
        <f t="shared" si="10"/>
        <v>0</v>
      </c>
      <c r="J34" s="28"/>
      <c r="K34" s="62">
        <f t="shared" si="11"/>
        <v>0</v>
      </c>
      <c r="L34" s="28">
        <v>50</v>
      </c>
      <c r="M34" s="67">
        <f t="shared" si="12"/>
        <v>29</v>
      </c>
      <c r="N34" s="27">
        <v>40</v>
      </c>
      <c r="O34" s="67">
        <f t="shared" si="13"/>
        <v>25</v>
      </c>
      <c r="P34" s="27"/>
      <c r="Q34" s="67">
        <f t="shared" si="14"/>
        <v>0</v>
      </c>
      <c r="R34" s="27"/>
      <c r="S34" s="67">
        <f t="shared" si="15"/>
        <v>0</v>
      </c>
    </row>
    <row r="35" spans="1:19" ht="19.5">
      <c r="A35" s="27"/>
      <c r="B35" s="27"/>
      <c r="C35" s="27" t="s">
        <v>43</v>
      </c>
      <c r="D35" s="27">
        <v>0</v>
      </c>
      <c r="E35" s="62">
        <f t="shared" si="8"/>
        <v>0</v>
      </c>
      <c r="F35" s="28"/>
      <c r="G35" s="62">
        <f t="shared" si="9"/>
        <v>0</v>
      </c>
      <c r="H35" s="28"/>
      <c r="I35" s="62">
        <f t="shared" si="10"/>
        <v>0</v>
      </c>
      <c r="J35" s="28"/>
      <c r="K35" s="62">
        <f t="shared" si="11"/>
        <v>0</v>
      </c>
      <c r="L35" s="28"/>
      <c r="M35" s="67">
        <f t="shared" si="12"/>
        <v>0</v>
      </c>
      <c r="N35" s="27"/>
      <c r="O35" s="67">
        <f t="shared" si="13"/>
        <v>0</v>
      </c>
      <c r="P35" s="27"/>
      <c r="Q35" s="67">
        <f t="shared" si="14"/>
        <v>0</v>
      </c>
      <c r="R35" s="27"/>
      <c r="S35" s="67">
        <f t="shared" si="15"/>
        <v>0</v>
      </c>
    </row>
    <row r="36" spans="1:19" ht="19.5">
      <c r="A36" s="27"/>
      <c r="B36" s="27"/>
      <c r="C36" s="27" t="s">
        <v>43</v>
      </c>
      <c r="D36" s="27"/>
      <c r="E36" s="62">
        <f t="shared" si="8"/>
        <v>0</v>
      </c>
      <c r="F36" s="28"/>
      <c r="G36" s="62">
        <f t="shared" si="9"/>
        <v>0</v>
      </c>
      <c r="H36" s="28"/>
      <c r="I36" s="62">
        <f t="shared" si="10"/>
        <v>0</v>
      </c>
      <c r="J36" s="28"/>
      <c r="K36" s="62">
        <f t="shared" si="11"/>
        <v>0</v>
      </c>
      <c r="L36" s="28"/>
      <c r="M36" s="67">
        <f t="shared" si="12"/>
        <v>0</v>
      </c>
      <c r="N36" s="27"/>
      <c r="O36" s="67">
        <f t="shared" si="13"/>
        <v>0</v>
      </c>
      <c r="P36" s="27"/>
      <c r="Q36" s="67">
        <f t="shared" si="14"/>
        <v>0</v>
      </c>
      <c r="R36" s="27"/>
      <c r="S36" s="67">
        <f t="shared" si="15"/>
        <v>0</v>
      </c>
    </row>
    <row r="37" spans="1:19" ht="19.5">
      <c r="A37" s="27"/>
      <c r="B37" s="27"/>
      <c r="C37" s="27" t="s">
        <v>43</v>
      </c>
      <c r="D37" s="27">
        <v>0</v>
      </c>
      <c r="E37" s="62">
        <f t="shared" si="8"/>
        <v>0</v>
      </c>
      <c r="F37" s="28"/>
      <c r="G37" s="62">
        <f t="shared" si="9"/>
        <v>0</v>
      </c>
      <c r="H37" s="28"/>
      <c r="I37" s="62">
        <f t="shared" si="10"/>
        <v>0</v>
      </c>
      <c r="J37" s="28"/>
      <c r="K37" s="62">
        <f t="shared" si="11"/>
        <v>0</v>
      </c>
      <c r="L37" s="28"/>
      <c r="M37" s="67">
        <f t="shared" si="12"/>
        <v>0</v>
      </c>
      <c r="N37" s="27"/>
      <c r="O37" s="67">
        <f t="shared" si="13"/>
        <v>0</v>
      </c>
      <c r="P37" s="27"/>
      <c r="Q37" s="67">
        <f t="shared" si="14"/>
        <v>0</v>
      </c>
      <c r="R37" s="27"/>
      <c r="S37" s="67">
        <f t="shared" si="15"/>
        <v>0</v>
      </c>
    </row>
    <row r="38" spans="1:19" ht="19.5">
      <c r="A38" s="27"/>
      <c r="B38" s="27"/>
      <c r="C38" s="27" t="s">
        <v>43</v>
      </c>
      <c r="D38" s="27"/>
      <c r="E38" s="62">
        <f t="shared" si="8"/>
        <v>0</v>
      </c>
      <c r="F38" s="28">
        <v>42</v>
      </c>
      <c r="G38" s="62">
        <f t="shared" si="9"/>
        <v>6</v>
      </c>
      <c r="H38" s="28"/>
      <c r="I38" s="62">
        <f t="shared" si="10"/>
        <v>0</v>
      </c>
      <c r="J38" s="28">
        <v>10</v>
      </c>
      <c r="K38" s="62">
        <f t="shared" si="11"/>
        <v>29</v>
      </c>
      <c r="L38" s="28"/>
      <c r="M38" s="67">
        <f t="shared" si="12"/>
        <v>0</v>
      </c>
      <c r="N38" s="27"/>
      <c r="O38" s="67">
        <f t="shared" si="13"/>
        <v>0</v>
      </c>
      <c r="P38" s="27">
        <v>30</v>
      </c>
      <c r="Q38" s="67">
        <f t="shared" si="14"/>
        <v>24</v>
      </c>
      <c r="R38" s="27"/>
      <c r="S38" s="67">
        <f t="shared" si="15"/>
        <v>0</v>
      </c>
    </row>
    <row r="39" spans="1:19" ht="19.5">
      <c r="A39" s="27"/>
      <c r="B39" s="27"/>
      <c r="C39" s="27" t="s">
        <v>43</v>
      </c>
      <c r="D39" s="27">
        <v>0</v>
      </c>
      <c r="E39" s="62">
        <f t="shared" si="8"/>
        <v>0</v>
      </c>
      <c r="F39" s="28">
        <v>50</v>
      </c>
      <c r="G39" s="62">
        <f t="shared" si="9"/>
        <v>8</v>
      </c>
      <c r="H39" s="28"/>
      <c r="I39" s="62">
        <f t="shared" si="10"/>
        <v>0</v>
      </c>
      <c r="J39" s="28"/>
      <c r="K39" s="62">
        <f t="shared" si="11"/>
        <v>0</v>
      </c>
      <c r="L39" s="28"/>
      <c r="M39" s="67">
        <f t="shared" si="12"/>
        <v>0</v>
      </c>
      <c r="N39" s="27"/>
      <c r="O39" s="67">
        <f t="shared" si="13"/>
        <v>0</v>
      </c>
      <c r="P39" s="27"/>
      <c r="Q39" s="67">
        <f t="shared" si="14"/>
        <v>0</v>
      </c>
      <c r="R39" s="27">
        <v>50</v>
      </c>
      <c r="S39" s="67">
        <f t="shared" si="15"/>
        <v>15</v>
      </c>
    </row>
    <row r="40" spans="1:19" ht="19.5">
      <c r="A40" s="27"/>
      <c r="B40" s="27"/>
      <c r="C40" s="27" t="s">
        <v>43</v>
      </c>
      <c r="D40" s="27"/>
      <c r="E40" s="62">
        <f t="shared" si="8"/>
        <v>0</v>
      </c>
      <c r="F40" s="28"/>
      <c r="G40" s="62">
        <f t="shared" si="9"/>
        <v>0</v>
      </c>
      <c r="H40" s="28">
        <v>40</v>
      </c>
      <c r="I40" s="62">
        <f t="shared" si="10"/>
        <v>8</v>
      </c>
      <c r="J40" s="28"/>
      <c r="K40" s="62">
        <f t="shared" si="11"/>
        <v>0</v>
      </c>
      <c r="L40" s="28"/>
      <c r="M40" s="67">
        <f t="shared" si="12"/>
        <v>0</v>
      </c>
      <c r="N40" s="27"/>
      <c r="O40" s="67">
        <f t="shared" si="13"/>
        <v>0</v>
      </c>
      <c r="P40" s="27"/>
      <c r="Q40" s="67">
        <f t="shared" si="14"/>
        <v>0</v>
      </c>
      <c r="R40" s="27"/>
      <c r="S40" s="67">
        <f t="shared" si="15"/>
        <v>0</v>
      </c>
    </row>
    <row r="41" spans="1:19" ht="19.5">
      <c r="A41" s="27"/>
      <c r="B41" s="27"/>
      <c r="C41" s="27" t="s">
        <v>43</v>
      </c>
      <c r="D41" s="27">
        <v>0</v>
      </c>
      <c r="E41" s="62">
        <f t="shared" si="8"/>
        <v>0</v>
      </c>
      <c r="F41" s="28"/>
      <c r="G41" s="62">
        <f t="shared" si="9"/>
        <v>0</v>
      </c>
      <c r="H41" s="28"/>
      <c r="I41" s="62">
        <f t="shared" si="10"/>
        <v>0</v>
      </c>
      <c r="J41" s="28"/>
      <c r="K41" s="62">
        <f t="shared" si="11"/>
        <v>0</v>
      </c>
      <c r="L41" s="28"/>
      <c r="M41" s="67">
        <f t="shared" si="12"/>
        <v>0</v>
      </c>
      <c r="N41" s="27"/>
      <c r="O41" s="67">
        <f t="shared" si="13"/>
        <v>0</v>
      </c>
      <c r="P41" s="27"/>
      <c r="Q41" s="67">
        <f t="shared" si="14"/>
        <v>0</v>
      </c>
      <c r="R41" s="27"/>
      <c r="S41" s="67">
        <f t="shared" si="15"/>
        <v>0</v>
      </c>
    </row>
    <row r="42" spans="1:19" ht="19.5">
      <c r="A42" s="27"/>
      <c r="B42" s="27"/>
      <c r="C42" s="27" t="s">
        <v>43</v>
      </c>
      <c r="D42" s="27"/>
      <c r="E42" s="62">
        <f t="shared" si="8"/>
        <v>0</v>
      </c>
      <c r="F42" s="28">
        <v>12</v>
      </c>
      <c r="G42" s="62">
        <f t="shared" si="9"/>
        <v>2</v>
      </c>
      <c r="H42" s="28"/>
      <c r="I42" s="62">
        <f t="shared" si="10"/>
        <v>0</v>
      </c>
      <c r="J42" s="28"/>
      <c r="K42" s="62">
        <f t="shared" si="11"/>
        <v>0</v>
      </c>
      <c r="L42" s="28"/>
      <c r="M42" s="67">
        <f t="shared" si="12"/>
        <v>0</v>
      </c>
      <c r="N42" s="27"/>
      <c r="O42" s="67">
        <f t="shared" si="13"/>
        <v>0</v>
      </c>
      <c r="P42" s="27"/>
      <c r="Q42" s="67">
        <f t="shared" si="14"/>
        <v>0</v>
      </c>
      <c r="R42" s="27"/>
      <c r="S42" s="67">
        <f t="shared" si="15"/>
        <v>0</v>
      </c>
    </row>
    <row r="43" spans="1:19" ht="19.5">
      <c r="A43" s="27"/>
      <c r="B43" s="27"/>
      <c r="C43" s="27" t="s">
        <v>43</v>
      </c>
      <c r="D43" s="27"/>
      <c r="E43" s="62">
        <f t="shared" si="8"/>
        <v>0</v>
      </c>
      <c r="F43" s="28"/>
      <c r="G43" s="62">
        <f t="shared" si="9"/>
        <v>0</v>
      </c>
      <c r="H43" s="28"/>
      <c r="I43" s="62">
        <f t="shared" si="10"/>
        <v>0</v>
      </c>
      <c r="J43" s="28"/>
      <c r="K43" s="62">
        <f t="shared" si="11"/>
        <v>0</v>
      </c>
      <c r="L43" s="28"/>
      <c r="M43" s="67">
        <f t="shared" si="12"/>
        <v>0</v>
      </c>
      <c r="N43" s="27"/>
      <c r="O43" s="67">
        <f t="shared" si="13"/>
        <v>0</v>
      </c>
      <c r="P43" s="27"/>
      <c r="Q43" s="67">
        <f t="shared" si="14"/>
        <v>0</v>
      </c>
      <c r="R43" s="27"/>
      <c r="S43" s="67">
        <f t="shared" si="15"/>
        <v>0</v>
      </c>
    </row>
    <row r="44" spans="1:19" ht="19.5">
      <c r="A44" s="27"/>
      <c r="B44" s="27"/>
      <c r="C44" s="27" t="s">
        <v>43</v>
      </c>
      <c r="D44" s="27"/>
      <c r="E44" s="62">
        <f t="shared" si="8"/>
        <v>0</v>
      </c>
      <c r="F44" s="28">
        <v>50</v>
      </c>
      <c r="G44" s="62">
        <f t="shared" si="9"/>
        <v>8</v>
      </c>
      <c r="H44" s="28">
        <v>80</v>
      </c>
      <c r="I44" s="62">
        <f t="shared" si="10"/>
        <v>15</v>
      </c>
      <c r="J44" s="28"/>
      <c r="K44" s="62">
        <f t="shared" si="11"/>
        <v>0</v>
      </c>
      <c r="L44" s="28"/>
      <c r="M44" s="67">
        <f t="shared" si="12"/>
        <v>0</v>
      </c>
      <c r="N44" s="27"/>
      <c r="O44" s="67">
        <f t="shared" si="13"/>
        <v>0</v>
      </c>
      <c r="P44" s="27"/>
      <c r="Q44" s="67">
        <f t="shared" si="14"/>
        <v>0</v>
      </c>
      <c r="R44" s="27">
        <v>60</v>
      </c>
      <c r="S44" s="67">
        <f t="shared" si="15"/>
        <v>18</v>
      </c>
    </row>
    <row r="45" spans="1:19" ht="19.5">
      <c r="A45" s="27"/>
      <c r="B45" s="27"/>
      <c r="C45" s="27" t="s">
        <v>43</v>
      </c>
      <c r="D45" s="27"/>
      <c r="E45" s="62">
        <f t="shared" si="8"/>
        <v>0</v>
      </c>
      <c r="F45" s="28"/>
      <c r="G45" s="62">
        <f t="shared" si="9"/>
        <v>0</v>
      </c>
      <c r="H45" s="28"/>
      <c r="I45" s="62">
        <f t="shared" si="10"/>
        <v>0</v>
      </c>
      <c r="J45" s="28"/>
      <c r="K45" s="62">
        <f t="shared" si="11"/>
        <v>0</v>
      </c>
      <c r="L45" s="28"/>
      <c r="M45" s="67">
        <f t="shared" si="12"/>
        <v>0</v>
      </c>
      <c r="N45" s="27"/>
      <c r="O45" s="67">
        <f t="shared" si="13"/>
        <v>0</v>
      </c>
      <c r="P45" s="27"/>
      <c r="Q45" s="67">
        <f t="shared" si="14"/>
        <v>0</v>
      </c>
      <c r="R45" s="27"/>
      <c r="S45" s="67">
        <f t="shared" si="15"/>
        <v>0</v>
      </c>
    </row>
    <row r="46" spans="1:19" ht="19.5">
      <c r="A46" s="27"/>
      <c r="B46" s="27"/>
      <c r="C46" s="27" t="s">
        <v>43</v>
      </c>
      <c r="D46" s="27"/>
      <c r="E46" s="62">
        <f t="shared" si="8"/>
        <v>0</v>
      </c>
      <c r="F46" s="28"/>
      <c r="G46" s="62">
        <f t="shared" si="9"/>
        <v>0</v>
      </c>
      <c r="H46" s="28"/>
      <c r="I46" s="62">
        <f t="shared" si="10"/>
        <v>0</v>
      </c>
      <c r="J46" s="28"/>
      <c r="K46" s="62">
        <f t="shared" si="11"/>
        <v>0</v>
      </c>
      <c r="L46" s="28"/>
      <c r="M46" s="67">
        <f t="shared" si="12"/>
        <v>0</v>
      </c>
      <c r="N46" s="27"/>
      <c r="O46" s="67">
        <f t="shared" si="13"/>
        <v>0</v>
      </c>
      <c r="P46" s="27"/>
      <c r="Q46" s="67">
        <f t="shared" si="14"/>
        <v>0</v>
      </c>
      <c r="R46" s="27"/>
      <c r="S46" s="67">
        <f t="shared" si="15"/>
        <v>0</v>
      </c>
    </row>
    <row r="47" spans="1:19" ht="19.5">
      <c r="A47" s="27"/>
      <c r="B47" s="27"/>
      <c r="C47" s="27" t="s">
        <v>43</v>
      </c>
      <c r="D47" s="27"/>
      <c r="E47" s="62">
        <f t="shared" si="8"/>
        <v>0</v>
      </c>
      <c r="F47" s="28"/>
      <c r="G47" s="62">
        <f t="shared" si="9"/>
        <v>0</v>
      </c>
      <c r="H47" s="28"/>
      <c r="I47" s="62">
        <f t="shared" si="10"/>
        <v>0</v>
      </c>
      <c r="J47" s="28"/>
      <c r="K47" s="62">
        <f t="shared" si="11"/>
        <v>0</v>
      </c>
      <c r="L47" s="28"/>
      <c r="M47" s="67">
        <f t="shared" si="12"/>
        <v>0</v>
      </c>
      <c r="N47" s="27"/>
      <c r="O47" s="67">
        <f t="shared" si="13"/>
        <v>0</v>
      </c>
      <c r="P47" s="27"/>
      <c r="Q47" s="67">
        <f t="shared" si="14"/>
        <v>0</v>
      </c>
      <c r="R47" s="27"/>
      <c r="S47" s="67">
        <f t="shared" si="15"/>
        <v>0</v>
      </c>
    </row>
    <row r="48" spans="1:19" ht="19.5">
      <c r="A48" s="27"/>
      <c r="B48" s="29"/>
      <c r="C48" s="27" t="s">
        <v>43</v>
      </c>
      <c r="D48" s="27"/>
      <c r="E48" s="62">
        <f t="shared" si="8"/>
        <v>0</v>
      </c>
      <c r="F48" s="27"/>
      <c r="G48" s="62">
        <f t="shared" si="9"/>
        <v>0</v>
      </c>
      <c r="H48" s="27"/>
      <c r="I48" s="62">
        <f t="shared" si="10"/>
        <v>0</v>
      </c>
      <c r="J48" s="28"/>
      <c r="K48" s="62">
        <f t="shared" si="11"/>
        <v>0</v>
      </c>
      <c r="L48" s="28"/>
      <c r="M48" s="67">
        <f t="shared" si="12"/>
        <v>0</v>
      </c>
      <c r="N48" s="27"/>
      <c r="O48" s="67">
        <f t="shared" si="13"/>
        <v>0</v>
      </c>
      <c r="P48" s="27"/>
      <c r="Q48" s="67">
        <f t="shared" si="14"/>
        <v>0</v>
      </c>
      <c r="R48" s="27"/>
      <c r="S48" s="67">
        <f t="shared" si="15"/>
        <v>0</v>
      </c>
    </row>
    <row r="49" spans="1:19" ht="19.5">
      <c r="A49" s="27"/>
      <c r="B49" s="27"/>
      <c r="C49" s="27" t="s">
        <v>43</v>
      </c>
      <c r="D49" s="27"/>
      <c r="E49" s="62">
        <f t="shared" si="8"/>
        <v>0</v>
      </c>
      <c r="F49" s="27"/>
      <c r="G49" s="62">
        <f t="shared" si="9"/>
        <v>0</v>
      </c>
      <c r="H49" s="27"/>
      <c r="I49" s="62">
        <f t="shared" si="10"/>
        <v>0</v>
      </c>
      <c r="J49" s="30"/>
      <c r="K49" s="62">
        <f t="shared" si="11"/>
        <v>0</v>
      </c>
      <c r="L49" s="28"/>
      <c r="M49" s="67">
        <f t="shared" si="12"/>
        <v>0</v>
      </c>
      <c r="N49" s="27"/>
      <c r="O49" s="67">
        <f t="shared" si="13"/>
        <v>0</v>
      </c>
      <c r="P49" s="27"/>
      <c r="Q49" s="67">
        <f t="shared" si="14"/>
        <v>0</v>
      </c>
      <c r="R49" s="27"/>
      <c r="S49" s="67">
        <f t="shared" si="15"/>
        <v>0</v>
      </c>
    </row>
    <row r="50" spans="1:19" ht="19.5">
      <c r="A50" s="27"/>
      <c r="B50" s="27"/>
      <c r="C50" s="27" t="s">
        <v>43</v>
      </c>
      <c r="D50" s="27"/>
      <c r="E50" s="62">
        <f t="shared" si="8"/>
        <v>0</v>
      </c>
      <c r="F50" s="28"/>
      <c r="G50" s="62">
        <f t="shared" si="9"/>
        <v>0</v>
      </c>
      <c r="H50" s="28"/>
      <c r="I50" s="62">
        <f t="shared" si="10"/>
        <v>0</v>
      </c>
      <c r="J50" s="28"/>
      <c r="K50" s="62">
        <f t="shared" si="11"/>
        <v>0</v>
      </c>
      <c r="L50" s="28"/>
      <c r="M50" s="67">
        <f t="shared" si="12"/>
        <v>0</v>
      </c>
      <c r="N50" s="27"/>
      <c r="O50" s="67">
        <f t="shared" si="13"/>
        <v>0</v>
      </c>
      <c r="P50" s="27"/>
      <c r="Q50" s="67">
        <f t="shared" si="14"/>
        <v>0</v>
      </c>
      <c r="R50" s="27"/>
      <c r="S50" s="67">
        <f t="shared" si="15"/>
        <v>0</v>
      </c>
    </row>
    <row r="51" spans="1:19" ht="19.5">
      <c r="A51" s="31"/>
      <c r="B51" s="32"/>
      <c r="C51" s="27" t="s">
        <v>43</v>
      </c>
      <c r="D51" s="31"/>
      <c r="E51" s="62">
        <f t="shared" si="8"/>
        <v>0</v>
      </c>
      <c r="F51" s="31"/>
      <c r="G51" s="62">
        <f t="shared" si="9"/>
        <v>0</v>
      </c>
      <c r="H51" s="31"/>
      <c r="I51" s="62">
        <f t="shared" si="10"/>
        <v>0</v>
      </c>
      <c r="J51" s="33"/>
      <c r="K51" s="62">
        <f t="shared" si="11"/>
        <v>0</v>
      </c>
      <c r="L51" s="33"/>
      <c r="M51" s="67">
        <f t="shared" si="12"/>
        <v>0</v>
      </c>
      <c r="N51" s="34"/>
      <c r="O51" s="67">
        <f t="shared" si="13"/>
        <v>0</v>
      </c>
      <c r="P51" s="31"/>
      <c r="Q51" s="63">
        <f>(P51/$P$53)*$B$8*$P$9</f>
        <v>0</v>
      </c>
      <c r="R51" s="31"/>
      <c r="S51" s="67">
        <f t="shared" si="15"/>
        <v>0</v>
      </c>
    </row>
    <row r="52" spans="1:19" s="37" customFormat="1" ht="19.5">
      <c r="A52" s="35"/>
      <c r="B52" s="35"/>
      <c r="C52" s="35" t="s">
        <v>35</v>
      </c>
      <c r="D52" s="35">
        <f>SUMIF(C12:C51,"必修或重要",D12:D51)</f>
        <v>30</v>
      </c>
      <c r="E52" s="64">
        <f>SUM(E12:E51)</f>
        <v>72</v>
      </c>
      <c r="F52" s="35">
        <f>SUMIF(C12:C51,"必修或重要",F12:F51)</f>
        <v>100</v>
      </c>
      <c r="G52" s="36">
        <f>SUM(G12:G51)</f>
        <v>82</v>
      </c>
      <c r="H52" s="35">
        <f>SUMIF(C12:C51,"必修或重要",H12:H51)</f>
        <v>70</v>
      </c>
      <c r="I52" s="36">
        <f>SUM(I12:I51)</f>
        <v>73</v>
      </c>
      <c r="J52" s="35">
        <f>SUMIF(C12:C51,"必修或重要",J12:J51)</f>
        <v>90</v>
      </c>
      <c r="K52" s="36">
        <f>SUM(K12:K51)</f>
        <v>73</v>
      </c>
      <c r="L52" s="35">
        <f>SUMIF(C12:C51,"必修或重要",L12:L51)</f>
        <v>90</v>
      </c>
      <c r="M52" s="36">
        <f>SUM(M12:M51)</f>
        <v>73</v>
      </c>
      <c r="N52" s="35">
        <f>SUMIF(C12:C51,"必修或重要",N12:N51)</f>
        <v>90</v>
      </c>
      <c r="O52" s="36">
        <f>SUM(O12:O51)</f>
        <v>64</v>
      </c>
      <c r="P52" s="35">
        <f>SUMIF(C12:C51,"必修或重要",P12:P51)</f>
        <v>20</v>
      </c>
      <c r="Q52" s="36">
        <f>SUM(Q12:Q51)</f>
        <v>59</v>
      </c>
      <c r="R52" s="35">
        <f>SUMIF(C12:C51,"必修或重要",R12:R51)</f>
        <v>130</v>
      </c>
      <c r="S52" s="36">
        <f>SUM(S12:S51)</f>
        <v>81</v>
      </c>
    </row>
    <row r="53" spans="1:19" s="37" customFormat="1" ht="19.5">
      <c r="A53" s="35"/>
      <c r="B53" s="35"/>
      <c r="C53" s="35" t="s">
        <v>36</v>
      </c>
      <c r="D53" s="35">
        <f>SUMIF(C12:C51,"選修或次要",D12:D51)</f>
        <v>20</v>
      </c>
      <c r="E53" s="65"/>
      <c r="F53" s="35">
        <f>SUMIF(C12:C51,"選修或次要",F12:F51)</f>
        <v>214</v>
      </c>
      <c r="G53" s="38"/>
      <c r="H53" s="35">
        <f>SUMIF(C12:C51,"選修或次要",H12:H51)</f>
        <v>150</v>
      </c>
      <c r="I53" s="38"/>
      <c r="J53" s="35">
        <f>SUMIF(C12:C51,"選修或次要",J12:J51)</f>
        <v>10</v>
      </c>
      <c r="K53" s="38"/>
      <c r="L53" s="35">
        <f>SUMIF(C12:C51,"選修或次要",L12:L51)</f>
        <v>50</v>
      </c>
      <c r="M53" s="38"/>
      <c r="N53" s="35">
        <f>SUMIF(C12:C51,"選修或次要",N12:N51)</f>
        <v>40</v>
      </c>
      <c r="O53" s="38"/>
      <c r="P53" s="35">
        <f>SUMIF(C12:C51,"選修或次要",P12:P51)</f>
        <v>30</v>
      </c>
      <c r="Q53" s="38"/>
      <c r="R53" s="35">
        <f>SUMIF(C12:C51,"選修或次要",R12:R51)</f>
        <v>110</v>
      </c>
      <c r="S53" s="38"/>
    </row>
    <row r="54" spans="1:19" s="26" customFormat="1" ht="19.5">
      <c r="A54" s="39"/>
      <c r="B54" s="40"/>
      <c r="C54" s="40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</row>
    <row r="55" spans="1:19" ht="19.5">
      <c r="A55" s="22" t="s">
        <v>7</v>
      </c>
      <c r="B55" s="72"/>
      <c r="C55" s="42"/>
      <c r="D55" s="72">
        <f>D10</f>
        <v>48</v>
      </c>
      <c r="E55" s="57"/>
      <c r="F55" s="72">
        <f>F10</f>
        <v>54</v>
      </c>
      <c r="G55" s="57"/>
      <c r="H55" s="72">
        <f>H10</f>
        <v>48</v>
      </c>
      <c r="I55" s="57"/>
      <c r="J55" s="72">
        <f>J10</f>
        <v>48</v>
      </c>
      <c r="K55" s="57"/>
      <c r="L55" s="72">
        <f>L10</f>
        <v>48</v>
      </c>
      <c r="M55" s="57"/>
      <c r="N55" s="72">
        <f>N10</f>
        <v>42</v>
      </c>
      <c r="O55" s="58"/>
      <c r="P55" s="72">
        <f>P10</f>
        <v>39</v>
      </c>
      <c r="Q55" s="58"/>
      <c r="R55" s="72">
        <f>R10</f>
        <v>54</v>
      </c>
      <c r="S55" s="13"/>
    </row>
    <row r="56" spans="1:19" s="26" customFormat="1" ht="19.5">
      <c r="A56" s="23" t="s">
        <v>0</v>
      </c>
      <c r="B56" s="23" t="s">
        <v>1</v>
      </c>
      <c r="C56" s="23"/>
      <c r="D56" s="24" t="str">
        <f>D4</f>
        <v>核心能力1</v>
      </c>
      <c r="E56" s="25" t="s">
        <v>27</v>
      </c>
      <c r="F56" s="24" t="str">
        <f>F4</f>
        <v>核心能力2</v>
      </c>
      <c r="G56" s="25" t="s">
        <v>27</v>
      </c>
      <c r="H56" s="24" t="str">
        <f>H4</f>
        <v>核心能力3</v>
      </c>
      <c r="I56" s="25" t="s">
        <v>27</v>
      </c>
      <c r="J56" s="24" t="str">
        <f>J4</f>
        <v>核心能力4</v>
      </c>
      <c r="K56" s="25" t="s">
        <v>27</v>
      </c>
      <c r="L56" s="24" t="str">
        <f>L4</f>
        <v>核心能力5</v>
      </c>
      <c r="M56" s="25" t="s">
        <v>27</v>
      </c>
      <c r="N56" s="24" t="str">
        <f>N4</f>
        <v>核心能力6</v>
      </c>
      <c r="O56" s="25" t="s">
        <v>27</v>
      </c>
      <c r="P56" s="24" t="str">
        <f>P4</f>
        <v>核心能力7</v>
      </c>
      <c r="Q56" s="25" t="s">
        <v>27</v>
      </c>
      <c r="R56" s="24" t="str">
        <f>R4</f>
        <v>核心能力8</v>
      </c>
      <c r="S56" s="25" t="s">
        <v>27</v>
      </c>
    </row>
    <row r="57" spans="1:19" ht="19.5">
      <c r="A57" s="43" t="s">
        <v>8</v>
      </c>
      <c r="B57" s="43"/>
      <c r="C57" s="44"/>
      <c r="D57" s="43">
        <v>50</v>
      </c>
      <c r="E57" s="73">
        <f>ROUND((D57/$D$77)*$D$55,0)</f>
        <v>14</v>
      </c>
      <c r="F57" s="43">
        <v>50</v>
      </c>
      <c r="G57" s="74">
        <f>ROUND((F57/$F$77)*$F$55,0)</f>
        <v>39</v>
      </c>
      <c r="H57" s="43">
        <v>1</v>
      </c>
      <c r="I57" s="74">
        <f>ROUND((H57/$H$77)*$H$55,0)</f>
        <v>48</v>
      </c>
      <c r="J57" s="43">
        <v>1</v>
      </c>
      <c r="K57" s="74">
        <f>ROUND((J57/$J$77)*$J$55,0)</f>
        <v>48</v>
      </c>
      <c r="L57" s="43">
        <v>1</v>
      </c>
      <c r="M57" s="74">
        <f>ROUND((L57/$L$77)*$L$55,0)</f>
        <v>48</v>
      </c>
      <c r="N57" s="43">
        <v>1</v>
      </c>
      <c r="O57" s="74">
        <f>ROUND((N57/$N$77)*$N$55,0)</f>
        <v>42</v>
      </c>
      <c r="P57" s="45">
        <v>1</v>
      </c>
      <c r="Q57" s="74">
        <f>ROUND((P57/$P$77)*$P$55,0)</f>
        <v>39</v>
      </c>
      <c r="R57" s="45">
        <v>1</v>
      </c>
      <c r="S57" s="74">
        <f>ROUND((R57/$R$77)*$R$55,0)</f>
        <v>54</v>
      </c>
    </row>
    <row r="58" spans="1:19" ht="19.5">
      <c r="A58" s="43"/>
      <c r="B58" s="43"/>
      <c r="C58" s="44"/>
      <c r="D58" s="43"/>
      <c r="E58" s="73">
        <f aca="true" t="shared" si="16" ref="E58:E76">ROUND((D58/$D$77)*$D$55,0)</f>
        <v>0</v>
      </c>
      <c r="F58" s="43"/>
      <c r="G58" s="74">
        <f aca="true" t="shared" si="17" ref="G58:G76">ROUND((F58/$F$77)*$F$55,0)</f>
        <v>0</v>
      </c>
      <c r="H58" s="43"/>
      <c r="I58" s="74">
        <f aca="true" t="shared" si="18" ref="I58:I76">ROUND((H58/$H$77)*$H$55,0)</f>
        <v>0</v>
      </c>
      <c r="J58" s="43"/>
      <c r="K58" s="74">
        <f aca="true" t="shared" si="19" ref="K58:K76">ROUND((J58/$J$77)*$J$55,0)</f>
        <v>0</v>
      </c>
      <c r="L58" s="43"/>
      <c r="M58" s="74">
        <f aca="true" t="shared" si="20" ref="M58:M76">ROUND((L58/$L$77)*$L$55,0)</f>
        <v>0</v>
      </c>
      <c r="N58" s="43"/>
      <c r="O58" s="74">
        <f aca="true" t="shared" si="21" ref="O58:O76">ROUND((N58/$N$77)*$N$55,0)</f>
        <v>0</v>
      </c>
      <c r="P58" s="45"/>
      <c r="Q58" s="74">
        <f aca="true" t="shared" si="22" ref="Q58:Q76">ROUND((P58/$P$77)*$P$55,0)</f>
        <v>0</v>
      </c>
      <c r="R58" s="45"/>
      <c r="S58" s="74">
        <f aca="true" t="shared" si="23" ref="S58:S76">ROUND((R58/$R$77)*$R$55,0)</f>
        <v>0</v>
      </c>
    </row>
    <row r="59" spans="1:19" ht="19.5">
      <c r="A59" s="43"/>
      <c r="B59" s="43"/>
      <c r="C59" s="44"/>
      <c r="D59" s="43"/>
      <c r="E59" s="73">
        <f t="shared" si="16"/>
        <v>0</v>
      </c>
      <c r="F59" s="43">
        <v>20</v>
      </c>
      <c r="G59" s="74">
        <f t="shared" si="17"/>
        <v>15</v>
      </c>
      <c r="H59" s="43"/>
      <c r="I59" s="74">
        <f t="shared" si="18"/>
        <v>0</v>
      </c>
      <c r="J59" s="43"/>
      <c r="K59" s="74">
        <f t="shared" si="19"/>
        <v>0</v>
      </c>
      <c r="L59" s="43"/>
      <c r="M59" s="74">
        <f t="shared" si="20"/>
        <v>0</v>
      </c>
      <c r="N59" s="43"/>
      <c r="O59" s="74">
        <f t="shared" si="21"/>
        <v>0</v>
      </c>
      <c r="P59" s="45"/>
      <c r="Q59" s="74">
        <f t="shared" si="22"/>
        <v>0</v>
      </c>
      <c r="R59" s="45"/>
      <c r="S59" s="74">
        <f t="shared" si="23"/>
        <v>0</v>
      </c>
    </row>
    <row r="60" spans="1:19" ht="19.5">
      <c r="A60" s="43"/>
      <c r="B60" s="43"/>
      <c r="C60" s="44"/>
      <c r="D60" s="43">
        <v>20</v>
      </c>
      <c r="E60" s="73">
        <f t="shared" si="16"/>
        <v>6</v>
      </c>
      <c r="F60" s="43"/>
      <c r="G60" s="74">
        <f t="shared" si="17"/>
        <v>0</v>
      </c>
      <c r="H60" s="43"/>
      <c r="I60" s="74">
        <f t="shared" si="18"/>
        <v>0</v>
      </c>
      <c r="J60" s="43"/>
      <c r="K60" s="74">
        <f t="shared" si="19"/>
        <v>0</v>
      </c>
      <c r="L60" s="43"/>
      <c r="M60" s="74">
        <f t="shared" si="20"/>
        <v>0</v>
      </c>
      <c r="N60" s="43"/>
      <c r="O60" s="74">
        <f t="shared" si="21"/>
        <v>0</v>
      </c>
      <c r="P60" s="45"/>
      <c r="Q60" s="74">
        <f t="shared" si="22"/>
        <v>0</v>
      </c>
      <c r="R60" s="45"/>
      <c r="S60" s="74">
        <f t="shared" si="23"/>
        <v>0</v>
      </c>
    </row>
    <row r="61" spans="1:19" ht="19.5">
      <c r="A61" s="43"/>
      <c r="B61" s="43"/>
      <c r="C61" s="44"/>
      <c r="D61" s="43"/>
      <c r="E61" s="73">
        <f t="shared" si="16"/>
        <v>0</v>
      </c>
      <c r="F61" s="43"/>
      <c r="G61" s="74">
        <f t="shared" si="17"/>
        <v>0</v>
      </c>
      <c r="H61" s="43"/>
      <c r="I61" s="74">
        <f t="shared" si="18"/>
        <v>0</v>
      </c>
      <c r="J61" s="43"/>
      <c r="K61" s="74">
        <f t="shared" si="19"/>
        <v>0</v>
      </c>
      <c r="L61" s="43"/>
      <c r="M61" s="74">
        <f t="shared" si="20"/>
        <v>0</v>
      </c>
      <c r="N61" s="43"/>
      <c r="O61" s="74">
        <f t="shared" si="21"/>
        <v>0</v>
      </c>
      <c r="P61" s="45"/>
      <c r="Q61" s="74">
        <f t="shared" si="22"/>
        <v>0</v>
      </c>
      <c r="R61" s="45"/>
      <c r="S61" s="74">
        <f t="shared" si="23"/>
        <v>0</v>
      </c>
    </row>
    <row r="62" spans="1:19" ht="19.5">
      <c r="A62" s="43"/>
      <c r="B62" s="43"/>
      <c r="C62" s="44"/>
      <c r="D62" s="43"/>
      <c r="E62" s="73">
        <f t="shared" si="16"/>
        <v>0</v>
      </c>
      <c r="F62" s="43"/>
      <c r="G62" s="74">
        <f t="shared" si="17"/>
        <v>0</v>
      </c>
      <c r="H62" s="43"/>
      <c r="I62" s="74">
        <f t="shared" si="18"/>
        <v>0</v>
      </c>
      <c r="J62" s="43"/>
      <c r="K62" s="74">
        <f t="shared" si="19"/>
        <v>0</v>
      </c>
      <c r="L62" s="43"/>
      <c r="M62" s="74">
        <f t="shared" si="20"/>
        <v>0</v>
      </c>
      <c r="N62" s="43"/>
      <c r="O62" s="74">
        <f t="shared" si="21"/>
        <v>0</v>
      </c>
      <c r="P62" s="45"/>
      <c r="Q62" s="74">
        <f t="shared" si="22"/>
        <v>0</v>
      </c>
      <c r="R62" s="45"/>
      <c r="S62" s="74">
        <f t="shared" si="23"/>
        <v>0</v>
      </c>
    </row>
    <row r="63" spans="1:19" ht="19.5">
      <c r="A63" s="43"/>
      <c r="B63" s="43"/>
      <c r="C63" s="44"/>
      <c r="D63" s="43">
        <v>30</v>
      </c>
      <c r="E63" s="73">
        <f t="shared" si="16"/>
        <v>8</v>
      </c>
      <c r="F63" s="43"/>
      <c r="G63" s="74">
        <f t="shared" si="17"/>
        <v>0</v>
      </c>
      <c r="H63" s="43"/>
      <c r="I63" s="74">
        <f t="shared" si="18"/>
        <v>0</v>
      </c>
      <c r="J63" s="43"/>
      <c r="K63" s="74">
        <f t="shared" si="19"/>
        <v>0</v>
      </c>
      <c r="L63" s="43"/>
      <c r="M63" s="74">
        <f t="shared" si="20"/>
        <v>0</v>
      </c>
      <c r="N63" s="43"/>
      <c r="O63" s="74">
        <f t="shared" si="21"/>
        <v>0</v>
      </c>
      <c r="P63" s="45"/>
      <c r="Q63" s="74">
        <f t="shared" si="22"/>
        <v>0</v>
      </c>
      <c r="R63" s="45"/>
      <c r="S63" s="74">
        <f t="shared" si="23"/>
        <v>0</v>
      </c>
    </row>
    <row r="64" spans="1:19" ht="19.5">
      <c r="A64" s="43"/>
      <c r="B64" s="43"/>
      <c r="C64" s="44"/>
      <c r="D64" s="43"/>
      <c r="E64" s="73">
        <f t="shared" si="16"/>
        <v>0</v>
      </c>
      <c r="F64" s="43"/>
      <c r="G64" s="74">
        <f t="shared" si="17"/>
        <v>0</v>
      </c>
      <c r="H64" s="43"/>
      <c r="I64" s="74">
        <f t="shared" si="18"/>
        <v>0</v>
      </c>
      <c r="J64" s="43"/>
      <c r="K64" s="74">
        <f t="shared" si="19"/>
        <v>0</v>
      </c>
      <c r="L64" s="43"/>
      <c r="M64" s="74">
        <f t="shared" si="20"/>
        <v>0</v>
      </c>
      <c r="N64" s="43"/>
      <c r="O64" s="74">
        <f t="shared" si="21"/>
        <v>0</v>
      </c>
      <c r="P64" s="45"/>
      <c r="Q64" s="74">
        <f t="shared" si="22"/>
        <v>0</v>
      </c>
      <c r="R64" s="45"/>
      <c r="S64" s="74">
        <f t="shared" si="23"/>
        <v>0</v>
      </c>
    </row>
    <row r="65" spans="1:19" ht="19.5">
      <c r="A65" s="43"/>
      <c r="B65" s="43"/>
      <c r="C65" s="44"/>
      <c r="D65" s="43"/>
      <c r="E65" s="73">
        <f t="shared" si="16"/>
        <v>0</v>
      </c>
      <c r="F65" s="43"/>
      <c r="G65" s="74">
        <f t="shared" si="17"/>
        <v>0</v>
      </c>
      <c r="H65" s="43"/>
      <c r="I65" s="74">
        <f t="shared" si="18"/>
        <v>0</v>
      </c>
      <c r="J65" s="43"/>
      <c r="K65" s="74">
        <f t="shared" si="19"/>
        <v>0</v>
      </c>
      <c r="L65" s="43"/>
      <c r="M65" s="74">
        <f t="shared" si="20"/>
        <v>0</v>
      </c>
      <c r="N65" s="43"/>
      <c r="O65" s="74">
        <f t="shared" si="21"/>
        <v>0</v>
      </c>
      <c r="P65" s="45"/>
      <c r="Q65" s="74">
        <f t="shared" si="22"/>
        <v>0</v>
      </c>
      <c r="R65" s="45"/>
      <c r="S65" s="74">
        <f t="shared" si="23"/>
        <v>0</v>
      </c>
    </row>
    <row r="66" spans="1:19" ht="19.5">
      <c r="A66" s="43"/>
      <c r="B66" s="43"/>
      <c r="C66" s="44"/>
      <c r="D66" s="43"/>
      <c r="E66" s="73">
        <f t="shared" si="16"/>
        <v>0</v>
      </c>
      <c r="F66" s="43"/>
      <c r="G66" s="74">
        <f t="shared" si="17"/>
        <v>0</v>
      </c>
      <c r="H66" s="43"/>
      <c r="I66" s="74">
        <f t="shared" si="18"/>
        <v>0</v>
      </c>
      <c r="J66" s="43"/>
      <c r="K66" s="74">
        <f t="shared" si="19"/>
        <v>0</v>
      </c>
      <c r="L66" s="43"/>
      <c r="M66" s="74">
        <f t="shared" si="20"/>
        <v>0</v>
      </c>
      <c r="N66" s="43"/>
      <c r="O66" s="74">
        <f t="shared" si="21"/>
        <v>0</v>
      </c>
      <c r="P66" s="45"/>
      <c r="Q66" s="74">
        <f t="shared" si="22"/>
        <v>0</v>
      </c>
      <c r="R66" s="45"/>
      <c r="S66" s="74">
        <f t="shared" si="23"/>
        <v>0</v>
      </c>
    </row>
    <row r="67" spans="1:19" ht="19.5">
      <c r="A67" s="43"/>
      <c r="B67" s="43"/>
      <c r="C67" s="44"/>
      <c r="D67" s="43"/>
      <c r="E67" s="73">
        <f t="shared" si="16"/>
        <v>0</v>
      </c>
      <c r="F67" s="43"/>
      <c r="G67" s="74">
        <f t="shared" si="17"/>
        <v>0</v>
      </c>
      <c r="H67" s="43"/>
      <c r="I67" s="74">
        <f t="shared" si="18"/>
        <v>0</v>
      </c>
      <c r="J67" s="43"/>
      <c r="K67" s="74">
        <f t="shared" si="19"/>
        <v>0</v>
      </c>
      <c r="L67" s="43"/>
      <c r="M67" s="74">
        <f t="shared" si="20"/>
        <v>0</v>
      </c>
      <c r="N67" s="43"/>
      <c r="O67" s="74">
        <f t="shared" si="21"/>
        <v>0</v>
      </c>
      <c r="P67" s="45"/>
      <c r="Q67" s="74">
        <f t="shared" si="22"/>
        <v>0</v>
      </c>
      <c r="R67" s="45"/>
      <c r="S67" s="74">
        <f t="shared" si="23"/>
        <v>0</v>
      </c>
    </row>
    <row r="68" spans="1:19" ht="19.5">
      <c r="A68" s="43"/>
      <c r="B68" s="43"/>
      <c r="C68" s="44"/>
      <c r="D68" s="43">
        <v>50</v>
      </c>
      <c r="E68" s="73">
        <f t="shared" si="16"/>
        <v>14</v>
      </c>
      <c r="F68" s="43"/>
      <c r="G68" s="74">
        <f t="shared" si="17"/>
        <v>0</v>
      </c>
      <c r="H68" s="43"/>
      <c r="I68" s="74">
        <f t="shared" si="18"/>
        <v>0</v>
      </c>
      <c r="J68" s="43"/>
      <c r="K68" s="74">
        <f t="shared" si="19"/>
        <v>0</v>
      </c>
      <c r="L68" s="43"/>
      <c r="M68" s="74">
        <f t="shared" si="20"/>
        <v>0</v>
      </c>
      <c r="N68" s="43"/>
      <c r="O68" s="74">
        <f t="shared" si="21"/>
        <v>0</v>
      </c>
      <c r="P68" s="45"/>
      <c r="Q68" s="74">
        <f t="shared" si="22"/>
        <v>0</v>
      </c>
      <c r="R68" s="45"/>
      <c r="S68" s="74">
        <f t="shared" si="23"/>
        <v>0</v>
      </c>
    </row>
    <row r="69" spans="1:19" ht="19.5">
      <c r="A69" s="43"/>
      <c r="B69" s="43"/>
      <c r="C69" s="44"/>
      <c r="D69" s="43"/>
      <c r="E69" s="73">
        <f t="shared" si="16"/>
        <v>0</v>
      </c>
      <c r="F69" s="43"/>
      <c r="G69" s="74">
        <f t="shared" si="17"/>
        <v>0</v>
      </c>
      <c r="H69" s="43"/>
      <c r="I69" s="74">
        <f t="shared" si="18"/>
        <v>0</v>
      </c>
      <c r="J69" s="43"/>
      <c r="K69" s="74">
        <f t="shared" si="19"/>
        <v>0</v>
      </c>
      <c r="L69" s="43"/>
      <c r="M69" s="74">
        <f t="shared" si="20"/>
        <v>0</v>
      </c>
      <c r="N69" s="43"/>
      <c r="O69" s="74">
        <f t="shared" si="21"/>
        <v>0</v>
      </c>
      <c r="P69" s="45"/>
      <c r="Q69" s="74">
        <f t="shared" si="22"/>
        <v>0</v>
      </c>
      <c r="R69" s="45"/>
      <c r="S69" s="74">
        <f t="shared" si="23"/>
        <v>0</v>
      </c>
    </row>
    <row r="70" spans="1:19" ht="19.5">
      <c r="A70" s="43"/>
      <c r="B70" s="43"/>
      <c r="C70" s="44"/>
      <c r="D70" s="43"/>
      <c r="E70" s="73">
        <f t="shared" si="16"/>
        <v>0</v>
      </c>
      <c r="F70" s="43"/>
      <c r="G70" s="74">
        <f t="shared" si="17"/>
        <v>0</v>
      </c>
      <c r="H70" s="43"/>
      <c r="I70" s="74">
        <f t="shared" si="18"/>
        <v>0</v>
      </c>
      <c r="J70" s="43"/>
      <c r="K70" s="74">
        <f t="shared" si="19"/>
        <v>0</v>
      </c>
      <c r="L70" s="43"/>
      <c r="M70" s="74">
        <f t="shared" si="20"/>
        <v>0</v>
      </c>
      <c r="N70" s="43"/>
      <c r="O70" s="74">
        <f t="shared" si="21"/>
        <v>0</v>
      </c>
      <c r="P70" s="45"/>
      <c r="Q70" s="74">
        <f t="shared" si="22"/>
        <v>0</v>
      </c>
      <c r="R70" s="45"/>
      <c r="S70" s="74">
        <f t="shared" si="23"/>
        <v>0</v>
      </c>
    </row>
    <row r="71" spans="1:19" ht="19.5">
      <c r="A71" s="43"/>
      <c r="B71" s="43"/>
      <c r="C71" s="43"/>
      <c r="D71" s="43">
        <v>20</v>
      </c>
      <c r="E71" s="73">
        <f t="shared" si="16"/>
        <v>6</v>
      </c>
      <c r="F71" s="43"/>
      <c r="G71" s="74">
        <f t="shared" si="17"/>
        <v>0</v>
      </c>
      <c r="H71" s="43"/>
      <c r="I71" s="74">
        <f t="shared" si="18"/>
        <v>0</v>
      </c>
      <c r="J71" s="43"/>
      <c r="K71" s="74">
        <f t="shared" si="19"/>
        <v>0</v>
      </c>
      <c r="L71" s="43"/>
      <c r="M71" s="74">
        <f t="shared" si="20"/>
        <v>0</v>
      </c>
      <c r="N71" s="43"/>
      <c r="O71" s="74">
        <f t="shared" si="21"/>
        <v>0</v>
      </c>
      <c r="P71" s="45"/>
      <c r="Q71" s="74">
        <f t="shared" si="22"/>
        <v>0</v>
      </c>
      <c r="R71" s="45"/>
      <c r="S71" s="74">
        <f t="shared" si="23"/>
        <v>0</v>
      </c>
    </row>
    <row r="72" spans="1:19" ht="19.5">
      <c r="A72" s="43"/>
      <c r="B72" s="43"/>
      <c r="C72" s="43"/>
      <c r="D72" s="43"/>
      <c r="E72" s="73">
        <f t="shared" si="16"/>
        <v>0</v>
      </c>
      <c r="F72" s="43"/>
      <c r="G72" s="74">
        <f t="shared" si="17"/>
        <v>0</v>
      </c>
      <c r="H72" s="43"/>
      <c r="I72" s="74">
        <f t="shared" si="18"/>
        <v>0</v>
      </c>
      <c r="J72" s="43"/>
      <c r="K72" s="74">
        <f t="shared" si="19"/>
        <v>0</v>
      </c>
      <c r="L72" s="43"/>
      <c r="M72" s="74">
        <f t="shared" si="20"/>
        <v>0</v>
      </c>
      <c r="N72" s="43"/>
      <c r="O72" s="74">
        <f t="shared" si="21"/>
        <v>0</v>
      </c>
      <c r="P72" s="45"/>
      <c r="Q72" s="74">
        <f t="shared" si="22"/>
        <v>0</v>
      </c>
      <c r="R72" s="45"/>
      <c r="S72" s="74">
        <f t="shared" si="23"/>
        <v>0</v>
      </c>
    </row>
    <row r="73" spans="1:19" ht="19.5">
      <c r="A73" s="43"/>
      <c r="B73" s="43"/>
      <c r="C73" s="43"/>
      <c r="D73" s="43"/>
      <c r="E73" s="73">
        <f t="shared" si="16"/>
        <v>0</v>
      </c>
      <c r="F73" s="43"/>
      <c r="G73" s="74">
        <f t="shared" si="17"/>
        <v>0</v>
      </c>
      <c r="H73" s="43"/>
      <c r="I73" s="74">
        <f t="shared" si="18"/>
        <v>0</v>
      </c>
      <c r="J73" s="43"/>
      <c r="K73" s="74">
        <f t="shared" si="19"/>
        <v>0</v>
      </c>
      <c r="L73" s="43"/>
      <c r="M73" s="74">
        <f t="shared" si="20"/>
        <v>0</v>
      </c>
      <c r="N73" s="43"/>
      <c r="O73" s="74">
        <f t="shared" si="21"/>
        <v>0</v>
      </c>
      <c r="P73" s="45"/>
      <c r="Q73" s="74">
        <f t="shared" si="22"/>
        <v>0</v>
      </c>
      <c r="R73" s="45"/>
      <c r="S73" s="74">
        <f t="shared" si="23"/>
        <v>0</v>
      </c>
    </row>
    <row r="74" spans="1:19" ht="19.5">
      <c r="A74" s="43"/>
      <c r="B74" s="43"/>
      <c r="C74" s="44"/>
      <c r="D74" s="43"/>
      <c r="E74" s="73">
        <f t="shared" si="16"/>
        <v>0</v>
      </c>
      <c r="F74" s="43"/>
      <c r="G74" s="74">
        <f t="shared" si="17"/>
        <v>0</v>
      </c>
      <c r="H74" s="43"/>
      <c r="I74" s="74">
        <f t="shared" si="18"/>
        <v>0</v>
      </c>
      <c r="J74" s="43"/>
      <c r="K74" s="74">
        <f t="shared" si="19"/>
        <v>0</v>
      </c>
      <c r="L74" s="43"/>
      <c r="M74" s="74">
        <f t="shared" si="20"/>
        <v>0</v>
      </c>
      <c r="N74" s="43"/>
      <c r="O74" s="74">
        <f t="shared" si="21"/>
        <v>0</v>
      </c>
      <c r="P74" s="45"/>
      <c r="Q74" s="74">
        <f t="shared" si="22"/>
        <v>0</v>
      </c>
      <c r="R74" s="45"/>
      <c r="S74" s="74">
        <f t="shared" si="23"/>
        <v>0</v>
      </c>
    </row>
    <row r="75" spans="1:19" ht="19.5">
      <c r="A75" s="43"/>
      <c r="B75" s="43"/>
      <c r="C75" s="44"/>
      <c r="D75" s="43"/>
      <c r="E75" s="73">
        <f t="shared" si="16"/>
        <v>0</v>
      </c>
      <c r="F75" s="43"/>
      <c r="G75" s="74">
        <f t="shared" si="17"/>
        <v>0</v>
      </c>
      <c r="H75" s="43"/>
      <c r="I75" s="74">
        <f t="shared" si="18"/>
        <v>0</v>
      </c>
      <c r="J75" s="43"/>
      <c r="K75" s="74">
        <f t="shared" si="19"/>
        <v>0</v>
      </c>
      <c r="L75" s="43"/>
      <c r="M75" s="74">
        <f t="shared" si="20"/>
        <v>0</v>
      </c>
      <c r="N75" s="43"/>
      <c r="O75" s="74">
        <f t="shared" si="21"/>
        <v>0</v>
      </c>
      <c r="P75" s="45"/>
      <c r="Q75" s="74">
        <f t="shared" si="22"/>
        <v>0</v>
      </c>
      <c r="R75" s="45"/>
      <c r="S75" s="74">
        <f t="shared" si="23"/>
        <v>0</v>
      </c>
    </row>
    <row r="76" spans="1:19" ht="19.5">
      <c r="A76" s="43"/>
      <c r="B76" s="43"/>
      <c r="C76" s="46"/>
      <c r="D76" s="47"/>
      <c r="E76" s="73">
        <f t="shared" si="16"/>
        <v>0</v>
      </c>
      <c r="F76" s="47"/>
      <c r="G76" s="74">
        <f t="shared" si="17"/>
        <v>0</v>
      </c>
      <c r="H76" s="47"/>
      <c r="I76" s="74">
        <f t="shared" si="18"/>
        <v>0</v>
      </c>
      <c r="J76" s="47"/>
      <c r="K76" s="74">
        <f t="shared" si="19"/>
        <v>0</v>
      </c>
      <c r="L76" s="44"/>
      <c r="M76" s="74">
        <f t="shared" si="20"/>
        <v>0</v>
      </c>
      <c r="N76" s="45"/>
      <c r="O76" s="74">
        <f t="shared" si="21"/>
        <v>0</v>
      </c>
      <c r="P76" s="45"/>
      <c r="Q76" s="74">
        <f t="shared" si="22"/>
        <v>0</v>
      </c>
      <c r="R76" s="45"/>
      <c r="S76" s="74">
        <f t="shared" si="23"/>
        <v>0</v>
      </c>
    </row>
    <row r="77" spans="1:19" s="50" customFormat="1" ht="16.5">
      <c r="A77" s="48" t="s">
        <v>34</v>
      </c>
      <c r="B77" s="48"/>
      <c r="C77" s="48"/>
      <c r="D77" s="48">
        <f aca="true" t="shared" si="24" ref="D77:S77">SUM(D57:D76)</f>
        <v>170</v>
      </c>
      <c r="E77" s="49">
        <f t="shared" si="24"/>
        <v>48</v>
      </c>
      <c r="F77" s="48">
        <f t="shared" si="24"/>
        <v>70</v>
      </c>
      <c r="G77" s="49">
        <f t="shared" si="24"/>
        <v>54</v>
      </c>
      <c r="H77" s="48">
        <f t="shared" si="24"/>
        <v>1</v>
      </c>
      <c r="I77" s="49">
        <f t="shared" si="24"/>
        <v>48</v>
      </c>
      <c r="J77" s="48">
        <f t="shared" si="24"/>
        <v>1</v>
      </c>
      <c r="K77" s="49">
        <f t="shared" si="24"/>
        <v>48</v>
      </c>
      <c r="L77" s="48">
        <f t="shared" si="24"/>
        <v>1</v>
      </c>
      <c r="M77" s="49">
        <f t="shared" si="24"/>
        <v>48</v>
      </c>
      <c r="N77" s="48">
        <f t="shared" si="24"/>
        <v>1</v>
      </c>
      <c r="O77" s="49">
        <f t="shared" si="24"/>
        <v>42</v>
      </c>
      <c r="P77" s="48">
        <f t="shared" si="24"/>
        <v>1</v>
      </c>
      <c r="Q77" s="49">
        <f t="shared" si="24"/>
        <v>39</v>
      </c>
      <c r="R77" s="48">
        <f t="shared" si="24"/>
        <v>1</v>
      </c>
      <c r="S77" s="49">
        <f t="shared" si="24"/>
        <v>54</v>
      </c>
    </row>
    <row r="78" spans="1:13" ht="35.2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80" spans="1:2" ht="16.5">
      <c r="A80" s="14" t="s">
        <v>19</v>
      </c>
      <c r="B80" s="14">
        <v>5</v>
      </c>
    </row>
    <row r="81" spans="1:2" ht="16.5">
      <c r="A81" s="14" t="s">
        <v>20</v>
      </c>
      <c r="B81" s="14">
        <v>3</v>
      </c>
    </row>
    <row r="82" spans="1:2" ht="16.5">
      <c r="A82" s="14" t="s">
        <v>21</v>
      </c>
      <c r="B82" s="14">
        <v>2</v>
      </c>
    </row>
  </sheetData>
  <sheetProtection selectLockedCells="1"/>
  <mergeCells count="9">
    <mergeCell ref="A3:R3"/>
    <mergeCell ref="A78:M78"/>
    <mergeCell ref="B1:C1"/>
    <mergeCell ref="B2:C2"/>
    <mergeCell ref="E1:G1"/>
    <mergeCell ref="H2:I2"/>
    <mergeCell ref="K2:L2"/>
    <mergeCell ref="E2:F2"/>
    <mergeCell ref="K1:L1"/>
  </mergeCells>
  <printOptions/>
  <pageMargins left="0.7086614173228347" right="0.7086614173228347" top="0.7480314960629921" bottom="0.7480314960629921" header="0.31496062992125984" footer="0.31496062992125984"/>
  <pageSetup fitToWidth="0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E3"/>
  <sheetViews>
    <sheetView zoomScalePageLayoutView="0" workbookViewId="0" topLeftCell="A1">
      <selection activeCell="E3" sqref="E3"/>
    </sheetView>
  </sheetViews>
  <sheetFormatPr defaultColWidth="9.00390625" defaultRowHeight="15.75"/>
  <sheetData>
    <row r="3" ht="16.5">
      <c r="E3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" sqref="B1:B3"/>
    </sheetView>
  </sheetViews>
  <sheetFormatPr defaultColWidth="9.00390625" defaultRowHeight="15.75"/>
  <sheetData>
    <row r="1" spans="1:2" ht="19.5">
      <c r="A1" s="43" t="s">
        <v>44</v>
      </c>
      <c r="B1">
        <v>5</v>
      </c>
    </row>
    <row r="2" spans="1:2" ht="19.5">
      <c r="A2" s="43" t="s">
        <v>20</v>
      </c>
      <c r="B2">
        <v>3</v>
      </c>
    </row>
    <row r="3" spans="1:2" ht="19.5">
      <c r="A3" s="43" t="s">
        <v>21</v>
      </c>
      <c r="B3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chiflee</dc:creator>
  <cp:keywords/>
  <dc:description/>
  <cp:lastModifiedBy>chiflee</cp:lastModifiedBy>
  <cp:lastPrinted>2012-02-18T14:02:35Z</cp:lastPrinted>
  <dcterms:created xsi:type="dcterms:W3CDTF">2011-11-25T15:09:39Z</dcterms:created>
  <dcterms:modified xsi:type="dcterms:W3CDTF">2012-05-23T15:36:15Z</dcterms:modified>
  <cp:category/>
  <cp:version/>
  <cp:contentType/>
  <cp:contentStatus/>
</cp:coreProperties>
</file>