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.招生考試業務\●歷年統計資料\"/>
    </mc:Choice>
  </mc:AlternateContent>
  <xr:revisionPtr revIDLastSave="0" documentId="8_{C0730E68-184B-41C0-BD2C-597A76FE723D}" xr6:coauthVersionLast="36" xr6:coauthVersionMax="36" xr10:uidLastSave="{00000000-0000-0000-0000-000000000000}"/>
  <bookViews>
    <workbookView xWindow="0" yWindow="0" windowWidth="23040" windowHeight="8676" xr2:uid="{F87C5664-696C-4F48-B27A-DDC46C6040E8}"/>
  </bookViews>
  <sheets>
    <sheet name="108-111碩班" sheetId="1" r:id="rId1"/>
    <sheet name="108-111碩在職" sheetId="2" r:id="rId2"/>
    <sheet name="108-111博士班" sheetId="3" r:id="rId3"/>
  </sheets>
  <definedNames>
    <definedName name="_xlnm.Print_Area" localSheetId="2">'108-111博士班'!$A$1:$CH$13</definedName>
    <definedName name="_xlnm.Print_Area" localSheetId="1">'108-111碩在職'!$A$1:$BI$12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11" i="3" l="1"/>
  <c r="DA11" i="3"/>
  <c r="CY11" i="3"/>
  <c r="CX11" i="3"/>
  <c r="CW11" i="3"/>
  <c r="CV11" i="3"/>
  <c r="CU11" i="3"/>
  <c r="CT11" i="3"/>
  <c r="CS11" i="3"/>
  <c r="CN11" i="3"/>
  <c r="CM11" i="3"/>
  <c r="CK11" i="3"/>
  <c r="CJ11" i="3"/>
  <c r="CI11" i="3"/>
  <c r="CH11" i="3"/>
  <c r="CG11" i="3"/>
  <c r="CE11" i="3"/>
  <c r="CD11" i="3"/>
  <c r="CC11" i="3"/>
  <c r="CB11" i="3"/>
  <c r="CA11" i="3"/>
  <c r="BZ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Y11" i="3"/>
  <c r="AW11" i="3"/>
  <c r="AV11" i="3"/>
  <c r="AU11" i="3"/>
  <c r="AS11" i="3"/>
  <c r="AR11" i="3"/>
  <c r="AT11" i="3" s="1"/>
  <c r="AQ11" i="3"/>
  <c r="AP11" i="3"/>
  <c r="AO11" i="3"/>
  <c r="AN11" i="3"/>
  <c r="AM11" i="3"/>
  <c r="AK11" i="3"/>
  <c r="AI11" i="3"/>
  <c r="AG11" i="3"/>
  <c r="AF11" i="3"/>
  <c r="AH11" i="3" s="1"/>
  <c r="AE11" i="3"/>
  <c r="AD11" i="3"/>
  <c r="AB11" i="3"/>
  <c r="AA11" i="3"/>
  <c r="Z11" i="3"/>
  <c r="Y11" i="3"/>
  <c r="X11" i="3"/>
  <c r="V11" i="3"/>
  <c r="U11" i="3"/>
  <c r="T11" i="3"/>
  <c r="R11" i="3"/>
  <c r="Q11" i="3"/>
  <c r="S11" i="3" s="1"/>
  <c r="P11" i="3"/>
  <c r="O11" i="3"/>
  <c r="N11" i="3"/>
  <c r="M11" i="3"/>
  <c r="L11" i="3"/>
  <c r="J11" i="3"/>
  <c r="H11" i="3"/>
  <c r="G11" i="3"/>
  <c r="F11" i="3"/>
  <c r="E11" i="3"/>
  <c r="D11" i="3"/>
  <c r="C11" i="3"/>
  <c r="AC11" i="3" s="1"/>
  <c r="CV10" i="3"/>
  <c r="CJ10" i="3"/>
  <c r="CE10" i="3"/>
  <c r="BU10" i="3"/>
  <c r="BK10" i="3"/>
  <c r="BI10" i="3"/>
  <c r="BD10" i="3"/>
  <c r="AT10" i="3"/>
  <c r="AJ10" i="3"/>
  <c r="AH10" i="3"/>
  <c r="AC10" i="3"/>
  <c r="W10" i="3"/>
  <c r="W11" i="3" s="1"/>
  <c r="S10" i="3"/>
  <c r="M10" i="3"/>
  <c r="I10" i="3"/>
  <c r="G10" i="3"/>
  <c r="CV7" i="3"/>
  <c r="CL7" i="3"/>
  <c r="CJ7" i="3"/>
  <c r="CE7" i="3"/>
  <c r="BU7" i="3"/>
  <c r="BI7" i="3"/>
  <c r="BD7" i="3"/>
  <c r="AX7" i="3"/>
  <c r="AX11" i="3" s="1"/>
  <c r="AT7" i="3"/>
  <c r="AL7" i="3"/>
  <c r="AL11" i="3" s="1"/>
  <c r="AJ7" i="3"/>
  <c r="AJ11" i="3" s="1"/>
  <c r="AH7" i="3"/>
  <c r="AC7" i="3"/>
  <c r="W7" i="3"/>
  <c r="S7" i="3"/>
  <c r="K7" i="3"/>
  <c r="I7" i="3"/>
  <c r="G7" i="3"/>
  <c r="CV6" i="3"/>
  <c r="CL6" i="3"/>
  <c r="CL11" i="3" s="1"/>
  <c r="CJ6" i="3"/>
  <c r="CE6" i="3"/>
  <c r="BY6" i="3"/>
  <c r="BY11" i="3" s="1"/>
  <c r="BU6" i="3"/>
  <c r="BK6" i="3"/>
  <c r="BI6" i="3"/>
  <c r="BD6" i="3"/>
  <c r="AT6" i="3"/>
  <c r="AH6" i="3"/>
  <c r="AC6" i="3"/>
  <c r="S6" i="3"/>
  <c r="K6" i="3"/>
  <c r="K11" i="3" s="1"/>
  <c r="I6" i="3"/>
  <c r="G6" i="3"/>
  <c r="CZ5" i="3"/>
  <c r="CZ11" i="3" s="1"/>
  <c r="CV5" i="3"/>
  <c r="CJ5" i="3"/>
  <c r="CE5" i="3"/>
  <c r="BU5" i="3"/>
  <c r="BI5" i="3"/>
  <c r="BD5" i="3"/>
  <c r="AZ5" i="3"/>
  <c r="AZ11" i="3" s="1"/>
  <c r="AT5" i="3"/>
  <c r="AH5" i="3"/>
  <c r="AC5" i="3"/>
  <c r="S5" i="3"/>
  <c r="I5" i="3"/>
  <c r="I11" i="3" s="1"/>
  <c r="G5" i="3"/>
  <c r="AU10" i="2"/>
  <c r="AS10" i="2"/>
  <c r="AQ10" i="2"/>
  <c r="AR10" i="2" s="1"/>
  <c r="AO10" i="2"/>
  <c r="AP10" i="2" s="1"/>
  <c r="AN10" i="2"/>
  <c r="AM10" i="2"/>
  <c r="AI10" i="2"/>
  <c r="AG10" i="2"/>
  <c r="AE10" i="2"/>
  <c r="AC10" i="2"/>
  <c r="AD10" i="2" s="1"/>
  <c r="AB10" i="2"/>
  <c r="AA10" i="2"/>
  <c r="AF10" i="2" s="1"/>
  <c r="Y10" i="2"/>
  <c r="W10" i="2"/>
  <c r="U10" i="2"/>
  <c r="S10" i="2"/>
  <c r="Q10" i="2"/>
  <c r="R10" i="2" s="1"/>
  <c r="P10" i="2"/>
  <c r="O10" i="2"/>
  <c r="T10" i="2" s="1"/>
  <c r="M10" i="2"/>
  <c r="K10" i="2"/>
  <c r="I10" i="2"/>
  <c r="G10" i="2"/>
  <c r="E10" i="2"/>
  <c r="F10" i="2" s="1"/>
  <c r="D10" i="2"/>
  <c r="C10" i="2"/>
  <c r="H10" i="2" s="1"/>
  <c r="AV9" i="2"/>
  <c r="AT9" i="2"/>
  <c r="AR9" i="2"/>
  <c r="AP9" i="2"/>
  <c r="AJ9" i="2"/>
  <c r="AH9" i="2"/>
  <c r="AF9" i="2"/>
  <c r="AD9" i="2"/>
  <c r="Z9" i="2"/>
  <c r="X9" i="2"/>
  <c r="V9" i="2"/>
  <c r="T9" i="2"/>
  <c r="R9" i="2"/>
  <c r="N9" i="2"/>
  <c r="L9" i="2"/>
  <c r="J9" i="2"/>
  <c r="H9" i="2"/>
  <c r="AV8" i="2"/>
  <c r="AT8" i="2"/>
  <c r="AR8" i="2"/>
  <c r="AP8" i="2"/>
  <c r="AJ8" i="2"/>
  <c r="AH8" i="2"/>
  <c r="AF8" i="2"/>
  <c r="AD8" i="2"/>
  <c r="Z8" i="2"/>
  <c r="X8" i="2"/>
  <c r="V8" i="2"/>
  <c r="V10" i="2" s="1"/>
  <c r="T8" i="2"/>
  <c r="R8" i="2"/>
  <c r="N8" i="2"/>
  <c r="L8" i="2"/>
  <c r="J8" i="2"/>
  <c r="H8" i="2"/>
  <c r="F8" i="2"/>
  <c r="AV7" i="2"/>
  <c r="AT7" i="2"/>
  <c r="AR7" i="2"/>
  <c r="AP7" i="2"/>
  <c r="AJ7" i="2"/>
  <c r="AH7" i="2"/>
  <c r="AF7" i="2"/>
  <c r="AD7" i="2"/>
  <c r="Z7" i="2"/>
  <c r="X7" i="2"/>
  <c r="V7" i="2"/>
  <c r="T7" i="2"/>
  <c r="R7" i="2"/>
  <c r="N7" i="2"/>
  <c r="L7" i="2"/>
  <c r="J7" i="2"/>
  <c r="H7" i="2"/>
  <c r="AV6" i="2"/>
  <c r="AV10" i="2" s="1"/>
  <c r="AT6" i="2"/>
  <c r="AR6" i="2"/>
  <c r="AP6" i="2"/>
  <c r="AJ6" i="2"/>
  <c r="AH6" i="2"/>
  <c r="AF6" i="2"/>
  <c r="AD6" i="2"/>
  <c r="Z6" i="2"/>
  <c r="X6" i="2"/>
  <c r="V6" i="2"/>
  <c r="T6" i="2"/>
  <c r="R6" i="2"/>
  <c r="N6" i="2"/>
  <c r="L6" i="2"/>
  <c r="J6" i="2"/>
  <c r="H6" i="2"/>
  <c r="F6" i="2"/>
  <c r="AV5" i="2"/>
  <c r="AT5" i="2"/>
  <c r="AT10" i="2" s="1"/>
  <c r="AR5" i="2"/>
  <c r="AP5" i="2"/>
  <c r="AJ5" i="2"/>
  <c r="AJ10" i="2" s="1"/>
  <c r="AH5" i="2"/>
  <c r="AH10" i="2" s="1"/>
  <c r="AF5" i="2"/>
  <c r="AD5" i="2"/>
  <c r="Z5" i="2"/>
  <c r="Z10" i="2" s="1"/>
  <c r="X5" i="2"/>
  <c r="X10" i="2" s="1"/>
  <c r="V5" i="2"/>
  <c r="T5" i="2"/>
  <c r="R5" i="2"/>
  <c r="N5" i="2"/>
  <c r="N10" i="2" s="1"/>
  <c r="L5" i="2"/>
  <c r="L10" i="2" s="1"/>
  <c r="J5" i="2"/>
  <c r="J10" i="2" s="1"/>
  <c r="H5" i="2"/>
  <c r="F5" i="2"/>
  <c r="CW21" i="1"/>
  <c r="CU21" i="1"/>
  <c r="CV21" i="1" s="1"/>
  <c r="CT21" i="1"/>
  <c r="CS21" i="1"/>
  <c r="CK21" i="1"/>
  <c r="CI21" i="1"/>
  <c r="CJ21" i="1" s="1"/>
  <c r="CH21" i="1"/>
  <c r="CG21" i="1"/>
  <c r="CD21" i="1"/>
  <c r="CC21" i="1"/>
  <c r="CB21" i="1"/>
  <c r="CA21" i="1"/>
  <c r="BZ21" i="1"/>
  <c r="BY21" i="1"/>
  <c r="BX21" i="1"/>
  <c r="BW21" i="1"/>
  <c r="BV21" i="1"/>
  <c r="BS21" i="1"/>
  <c r="BR21" i="1"/>
  <c r="BQ21" i="1"/>
  <c r="BP21" i="1"/>
  <c r="BO21" i="1"/>
  <c r="BN21" i="1"/>
  <c r="BM21" i="1"/>
  <c r="BL21" i="1"/>
  <c r="BK21" i="1"/>
  <c r="BJ21" i="1"/>
  <c r="BH21" i="1"/>
  <c r="BI21" i="1" s="1"/>
  <c r="BG21" i="1"/>
  <c r="BF21" i="1"/>
  <c r="BC21" i="1"/>
  <c r="BA21" i="1"/>
  <c r="AY21" i="1"/>
  <c r="AW21" i="1"/>
  <c r="AV21" i="1"/>
  <c r="AU21" i="1"/>
  <c r="AS21" i="1"/>
  <c r="AT21" i="1" s="1"/>
  <c r="AR21" i="1"/>
  <c r="AQ21" i="1"/>
  <c r="AO21" i="1"/>
  <c r="AM21" i="1"/>
  <c r="AK21" i="1"/>
  <c r="AI21" i="1"/>
  <c r="AG21" i="1"/>
  <c r="AH21" i="1" s="1"/>
  <c r="AF21" i="1"/>
  <c r="AE21" i="1"/>
  <c r="AB21" i="1"/>
  <c r="Z21" i="1"/>
  <c r="X21" i="1"/>
  <c r="V21" i="1"/>
  <c r="T21" i="1"/>
  <c r="R21" i="1"/>
  <c r="Q21" i="1"/>
  <c r="S21" i="1" s="1"/>
  <c r="P21" i="1"/>
  <c r="O21" i="1"/>
  <c r="N21" i="1"/>
  <c r="L21" i="1"/>
  <c r="J21" i="1"/>
  <c r="H21" i="1"/>
  <c r="F21" i="1"/>
  <c r="E21" i="1"/>
  <c r="G21" i="1" s="1"/>
  <c r="D21" i="1"/>
  <c r="BD20" i="1"/>
  <c r="AC20" i="1"/>
  <c r="CV19" i="1"/>
  <c r="CL19" i="1"/>
  <c r="CF19" i="1"/>
  <c r="BW19" i="1"/>
  <c r="BU19" i="1"/>
  <c r="BK19" i="1"/>
  <c r="BI19" i="1"/>
  <c r="BE19" i="1"/>
  <c r="CE19" i="1" s="1"/>
  <c r="BD19" i="1"/>
  <c r="BB19" i="1"/>
  <c r="AZ19" i="1"/>
  <c r="AX19" i="1"/>
  <c r="AT19" i="1"/>
  <c r="AP19" i="1"/>
  <c r="AN19" i="1"/>
  <c r="AL19" i="1"/>
  <c r="AJ19" i="1"/>
  <c r="AH19" i="1"/>
  <c r="AD19" i="1"/>
  <c r="AA19" i="1"/>
  <c r="AA21" i="1" s="1"/>
  <c r="Y19" i="1"/>
  <c r="W19" i="1"/>
  <c r="U19" i="1"/>
  <c r="S19" i="1"/>
  <c r="O19" i="1"/>
  <c r="M19" i="1"/>
  <c r="K19" i="1"/>
  <c r="I19" i="1"/>
  <c r="G19" i="1"/>
  <c r="C19" i="1"/>
  <c r="AC19" i="1" s="1"/>
  <c r="CX18" i="1"/>
  <c r="CV18" i="1"/>
  <c r="CL18" i="1"/>
  <c r="CJ18" i="1"/>
  <c r="CF18" i="1"/>
  <c r="CE18" i="1"/>
  <c r="BU18" i="1"/>
  <c r="BK18" i="1"/>
  <c r="BI18" i="1"/>
  <c r="BE18" i="1"/>
  <c r="BD18" i="1"/>
  <c r="BB18" i="1"/>
  <c r="AZ18" i="1"/>
  <c r="AX18" i="1"/>
  <c r="AT18" i="1"/>
  <c r="AP18" i="1"/>
  <c r="AN18" i="1"/>
  <c r="AL18" i="1"/>
  <c r="AJ18" i="1"/>
  <c r="AH18" i="1"/>
  <c r="AD18" i="1"/>
  <c r="AA18" i="1"/>
  <c r="Y18" i="1"/>
  <c r="W18" i="1"/>
  <c r="U18" i="1"/>
  <c r="S18" i="1"/>
  <c r="O18" i="1"/>
  <c r="M18" i="1"/>
  <c r="K18" i="1"/>
  <c r="I18" i="1"/>
  <c r="G18" i="1"/>
  <c r="C18" i="1"/>
  <c r="AC18" i="1" s="1"/>
  <c r="CV17" i="1"/>
  <c r="CL17" i="1"/>
  <c r="CJ17" i="1"/>
  <c r="CF17" i="1"/>
  <c r="CE17" i="1"/>
  <c r="BU17" i="1"/>
  <c r="BK17" i="1"/>
  <c r="BI17" i="1"/>
  <c r="BE17" i="1"/>
  <c r="BB17" i="1"/>
  <c r="AZ17" i="1"/>
  <c r="AX17" i="1"/>
  <c r="AT17" i="1"/>
  <c r="AP17" i="1"/>
  <c r="AN17" i="1"/>
  <c r="AL17" i="1"/>
  <c r="AJ17" i="1"/>
  <c r="AH17" i="1"/>
  <c r="AD17" i="1"/>
  <c r="BD17" i="1" s="1"/>
  <c r="AC17" i="1"/>
  <c r="AA17" i="1"/>
  <c r="Y17" i="1"/>
  <c r="W17" i="1"/>
  <c r="U17" i="1"/>
  <c r="S17" i="1"/>
  <c r="O17" i="1"/>
  <c r="M17" i="1"/>
  <c r="K17" i="1"/>
  <c r="I17" i="1"/>
  <c r="G17" i="1"/>
  <c r="C17" i="1"/>
  <c r="CX16" i="1"/>
  <c r="CV16" i="1"/>
  <c r="CL16" i="1"/>
  <c r="CJ16" i="1"/>
  <c r="CF16" i="1"/>
  <c r="CE16" i="1"/>
  <c r="BU16" i="1"/>
  <c r="BK16" i="1"/>
  <c r="BI16" i="1"/>
  <c r="BE16" i="1"/>
  <c r="BB16" i="1"/>
  <c r="AZ16" i="1"/>
  <c r="AX16" i="1"/>
  <c r="AT16" i="1"/>
  <c r="AP16" i="1"/>
  <c r="AN16" i="1"/>
  <c r="AL16" i="1"/>
  <c r="AJ16" i="1"/>
  <c r="AH16" i="1"/>
  <c r="AD16" i="1"/>
  <c r="BD16" i="1" s="1"/>
  <c r="AA16" i="1"/>
  <c r="Y16" i="1"/>
  <c r="W16" i="1"/>
  <c r="U16" i="1"/>
  <c r="S16" i="1"/>
  <c r="O16" i="1"/>
  <c r="M16" i="1"/>
  <c r="K16" i="1"/>
  <c r="I16" i="1"/>
  <c r="G16" i="1"/>
  <c r="C16" i="1"/>
  <c r="AC16" i="1" s="1"/>
  <c r="CX13" i="1"/>
  <c r="CX21" i="1" s="1"/>
  <c r="CV13" i="1"/>
  <c r="CL13" i="1"/>
  <c r="CJ13" i="1"/>
  <c r="CF13" i="1"/>
  <c r="BU13" i="1"/>
  <c r="BK13" i="1"/>
  <c r="BI13" i="1"/>
  <c r="BE13" i="1"/>
  <c r="CE13" i="1" s="1"/>
  <c r="BD13" i="1"/>
  <c r="BB13" i="1"/>
  <c r="AZ13" i="1"/>
  <c r="AX13" i="1"/>
  <c r="AT13" i="1"/>
  <c r="AP13" i="1"/>
  <c r="AN13" i="1"/>
  <c r="AL13" i="1"/>
  <c r="AJ13" i="1"/>
  <c r="AH13" i="1"/>
  <c r="AD13" i="1"/>
  <c r="AC13" i="1"/>
  <c r="AA13" i="1"/>
  <c r="Y13" i="1"/>
  <c r="W13" i="1"/>
  <c r="S13" i="1"/>
  <c r="O13" i="1"/>
  <c r="M13" i="1"/>
  <c r="K13" i="1"/>
  <c r="I13" i="1"/>
  <c r="G13" i="1"/>
  <c r="C13" i="1"/>
  <c r="CV11" i="1"/>
  <c r="CL11" i="1"/>
  <c r="CJ11" i="1"/>
  <c r="CF11" i="1"/>
  <c r="BU11" i="1"/>
  <c r="BK11" i="1"/>
  <c r="BI11" i="1"/>
  <c r="BE11" i="1"/>
  <c r="CE11" i="1" s="1"/>
  <c r="BB11" i="1"/>
  <c r="AZ11" i="1"/>
  <c r="AX11" i="1"/>
  <c r="AT11" i="1"/>
  <c r="AP11" i="1"/>
  <c r="AN11" i="1"/>
  <c r="AN21" i="1" s="1"/>
  <c r="AL11" i="1"/>
  <c r="AJ11" i="1"/>
  <c r="AH11" i="1"/>
  <c r="AD11" i="1"/>
  <c r="BD11" i="1" s="1"/>
  <c r="AA11" i="1"/>
  <c r="Y11" i="1"/>
  <c r="W11" i="1"/>
  <c r="S11" i="1"/>
  <c r="O11" i="1"/>
  <c r="M11" i="1"/>
  <c r="K11" i="1"/>
  <c r="I11" i="1"/>
  <c r="G11" i="1"/>
  <c r="C11" i="1"/>
  <c r="AC11" i="1" s="1"/>
  <c r="CV8" i="1"/>
  <c r="CL8" i="1"/>
  <c r="CJ8" i="1"/>
  <c r="CF8" i="1"/>
  <c r="CE8" i="1"/>
  <c r="BW8" i="1"/>
  <c r="BU8" i="1"/>
  <c r="BK8" i="1"/>
  <c r="BI8" i="1"/>
  <c r="BE8" i="1"/>
  <c r="BB8" i="1"/>
  <c r="AZ8" i="1"/>
  <c r="AZ21" i="1" s="1"/>
  <c r="AX8" i="1"/>
  <c r="AT8" i="1"/>
  <c r="AP8" i="1"/>
  <c r="AN8" i="1"/>
  <c r="AL8" i="1"/>
  <c r="AJ8" i="1"/>
  <c r="AH8" i="1"/>
  <c r="AD8" i="1"/>
  <c r="BD8" i="1" s="1"/>
  <c r="AA8" i="1"/>
  <c r="Y8" i="1"/>
  <c r="W8" i="1"/>
  <c r="W21" i="1" s="1"/>
  <c r="U8" i="1"/>
  <c r="U21" i="1" s="1"/>
  <c r="S8" i="1"/>
  <c r="O8" i="1"/>
  <c r="M8" i="1"/>
  <c r="K8" i="1"/>
  <c r="K21" i="1" s="1"/>
  <c r="I8" i="1"/>
  <c r="G8" i="1"/>
  <c r="C8" i="1"/>
  <c r="AC8" i="1" s="1"/>
  <c r="CV6" i="1"/>
  <c r="CL6" i="1"/>
  <c r="CL21" i="1" s="1"/>
  <c r="CJ6" i="1"/>
  <c r="CF6" i="1"/>
  <c r="CF21" i="1" s="1"/>
  <c r="BW6" i="1"/>
  <c r="BU6" i="1"/>
  <c r="BK6" i="1"/>
  <c r="BI6" i="1"/>
  <c r="BE6" i="1"/>
  <c r="CE6" i="1" s="1"/>
  <c r="BD6" i="1"/>
  <c r="BB6" i="1"/>
  <c r="BB21" i="1" s="1"/>
  <c r="AZ6" i="1"/>
  <c r="AX6" i="1"/>
  <c r="AX21" i="1" s="1"/>
  <c r="AT6" i="1"/>
  <c r="AP6" i="1"/>
  <c r="AP21" i="1" s="1"/>
  <c r="AN6" i="1"/>
  <c r="AL6" i="1"/>
  <c r="AL21" i="1" s="1"/>
  <c r="AJ6" i="1"/>
  <c r="AJ21" i="1" s="1"/>
  <c r="AH6" i="1"/>
  <c r="AD6" i="1"/>
  <c r="AD21" i="1" s="1"/>
  <c r="BD21" i="1" s="1"/>
  <c r="AC6" i="1"/>
  <c r="AA6" i="1"/>
  <c r="Y6" i="1"/>
  <c r="Y21" i="1" s="1"/>
  <c r="W6" i="1"/>
  <c r="S6" i="1"/>
  <c r="O6" i="1"/>
  <c r="M6" i="1"/>
  <c r="M21" i="1" s="1"/>
  <c r="K6" i="1"/>
  <c r="I6" i="1"/>
  <c r="I21" i="1" s="1"/>
  <c r="G6" i="1"/>
  <c r="C6" i="1"/>
  <c r="C21" i="1" l="1"/>
  <c r="AC21" i="1" s="1"/>
  <c r="BE21" i="1"/>
  <c r="CE21" i="1" s="1"/>
  <c r="BT21" i="1"/>
  <c r="BU21" i="1" s="1"/>
</calcChain>
</file>

<file path=xl/sharedStrings.xml><?xml version="1.0" encoding="utf-8"?>
<sst xmlns="http://schemas.openxmlformats.org/spreadsheetml/2006/main" count="381" uniqueCount="66">
  <si>
    <t>109-111學年碩士班錄取率、註冊率、畢業率統計</t>
  </si>
  <si>
    <t>109-111學年度碩士班錄取率、註冊率統計</t>
    <phoneticPr fontId="3" type="noConversion"/>
  </si>
  <si>
    <t>學年度</t>
  </si>
  <si>
    <t>108學年度</t>
    <phoneticPr fontId="3" type="noConversion"/>
  </si>
  <si>
    <t>109學年度</t>
  </si>
  <si>
    <t>110學年度</t>
  </si>
  <si>
    <t>111學年度</t>
  </si>
  <si>
    <t>項目</t>
  </si>
  <si>
    <t>碩甄</t>
  </si>
  <si>
    <t>一般考試</t>
  </si>
  <si>
    <t>註冊率</t>
  </si>
  <si>
    <t xml:space="preserve">系所別 </t>
  </si>
  <si>
    <t xml:space="preserve">組別 </t>
  </si>
  <si>
    <t>核定名額</t>
    <phoneticPr fontId="3" type="noConversion"/>
  </si>
  <si>
    <t>招生名額</t>
  </si>
  <si>
    <t>報名人數</t>
  </si>
  <si>
    <t>錄取人數</t>
  </si>
  <si>
    <t>錄取率</t>
  </si>
  <si>
    <t>註冊人數</t>
    <phoneticPr fontId="3" type="noConversion"/>
  </si>
  <si>
    <t>註冊率</t>
    <phoneticPr fontId="3" type="noConversion"/>
  </si>
  <si>
    <t>休學人數</t>
  </si>
  <si>
    <t>休學率</t>
  </si>
  <si>
    <t>退學人數</t>
    <phoneticPr fontId="3" type="noConversion"/>
  </si>
  <si>
    <t>退學率</t>
  </si>
  <si>
    <t>畢業人數</t>
  </si>
  <si>
    <t>畢業率</t>
  </si>
  <si>
    <t>註冊人數</t>
  </si>
  <si>
    <t xml:space="preserve">教練
研究所 </t>
  </si>
  <si>
    <t>教練科學組</t>
  </si>
  <si>
    <t>競技訓練組</t>
  </si>
  <si>
    <t>運動科學
研究所</t>
  </si>
  <si>
    <t>運動健康組
(應用運動生理組)</t>
  </si>
  <si>
    <t>運動營養組</t>
  </si>
  <si>
    <t>運動科技組</t>
  </si>
  <si>
    <t>運動保健學系碩士班</t>
    <phoneticPr fontId="3" type="noConversion"/>
  </si>
  <si>
    <t>運動傷害防護組</t>
  </si>
  <si>
    <t>健康體適能組</t>
  </si>
  <si>
    <t>體育
研究所</t>
  </si>
  <si>
    <t>運動教育組</t>
  </si>
  <si>
    <t>運動心理組</t>
  </si>
  <si>
    <t>人文社會組</t>
  </si>
  <si>
    <t>體育推廣學系碩士班</t>
  </si>
  <si>
    <t>不分組</t>
  </si>
  <si>
    <t>適應體育學系研究所</t>
  </si>
  <si>
    <t>休閒產業經營學系碩士班</t>
    <phoneticPr fontId="3" type="noConversion"/>
  </si>
  <si>
    <t xml:space="preserve">國際體育事務碩士學位學程 </t>
  </si>
  <si>
    <t>國際運動教練科學碩士學位學程</t>
  </si>
  <si>
    <t>-</t>
  </si>
  <si>
    <t>總計</t>
  </si>
  <si>
    <r>
      <t>備註：
1註冊人數及註冊率依入學當年10月校庫填報資料為準
2.歷年休學人數依每年10月校庫統計2年修課年限內人數。休學率計算，如：109學年度入學學生截至110學年度止歷年休學人數/109學年度註冊人數
3.歷年退學人數以4年修業</t>
    </r>
    <r>
      <rPr>
        <sz val="12"/>
        <rFont val="新細明體"/>
        <family val="1"/>
        <charset val="136"/>
      </rPr>
      <t>年限內</t>
    </r>
    <r>
      <rPr>
        <sz val="12"/>
        <color rgb="FF000000"/>
        <rFont val="新細明體"/>
        <family val="1"/>
        <charset val="136"/>
      </rPr>
      <t>退學人數統計。退學率計算，如：109學年度入學學生截至112學年度止之歷年退學人數/109學年度註冊人數
4.碩士班以4年修業年限內統計畢業率，畢業率計算，如：109學年度入學學生截至112學年度止之歷年畢業人數/109學年度註冊人數）</t>
    </r>
    <phoneticPr fontId="3" type="noConversion"/>
  </si>
  <si>
    <t>109-111學年碩士在職專班錄取率、註冊率統計</t>
    <phoneticPr fontId="3" type="noConversion"/>
  </si>
  <si>
    <t>系所</t>
  </si>
  <si>
    <t>組別</t>
  </si>
  <si>
    <t xml:space="preserve">教練研究所 </t>
  </si>
  <si>
    <t>運動與健康科學學院
碩士在職專班</t>
    <phoneticPr fontId="3" type="noConversion"/>
  </si>
  <si>
    <t>體育研究所</t>
  </si>
  <si>
    <t>體育推廣學系
碩士班</t>
  </si>
  <si>
    <t>管理學院碩士在職班</t>
    <phoneticPr fontId="3" type="noConversion"/>
  </si>
  <si>
    <t>備註：
1.註冊人數及註冊率依入學當年10月校庫填報資料為準
2.歷年休學人數依每年10月校庫統計2年修課年限內人數。休學率計算，如：109學年度入學學生截止至110學年度歷年休學人數/109學年度註冊人數
3.歷年退學人數以4年修業年限內退學人數統計。退學率計算，如：109學年度入學學生截至112學年度止歷年退學人數/109學年度註冊人數
4.碩士在職班以4年修業年限內統計畢業率，畢業率計算：如：109學年度入學學生截至112學年度止之歷年畢業人數/109學年度註冊人數）</t>
    <phoneticPr fontId="3" type="noConversion"/>
  </si>
  <si>
    <t>109-111學年博士班錄取率、註冊率統計</t>
    <phoneticPr fontId="3" type="noConversion"/>
  </si>
  <si>
    <t>博甄</t>
  </si>
  <si>
    <t>教練研究所</t>
  </si>
  <si>
    <t>運動科學研究所</t>
  </si>
  <si>
    <t>運動社會組</t>
  </si>
  <si>
    <t>國際運動管理與創新博士學位學程</t>
  </si>
  <si>
    <t>備註：
1.註冊人數及註冊率依入學當10月校庫填報資料為準
2.歷年休學人數依每年10月校庫統計3年修課年限內人數。休學率計算，如：109學年度入學學生截至111學年度之歷年休學年人數/109學年度註冊人數
3.歷年退學人數以7年修業年限內退學人數統計。退學率計算，如：109學年度入學學生截至115學年度止之歷年退學人數/109學年度註冊人數
4.博士班以7年修業年限內統計畢業率，畢業率計算：如：109學年度入學學生截至115學年度止之歷年畢業人數/109學年度註冊人數）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</si>
</sst>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9"/>
      <color rgb="FF0000FF"/>
      <name val="新細明體"/>
      <family val="1"/>
      <charset val="136"/>
    </font>
    <font>
      <sz val="12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333333"/>
      <name val="新細明體"/>
      <family val="1"/>
      <charset val="136"/>
    </font>
    <font>
      <b/>
      <sz val="14"/>
      <color rgb="FF0000FF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DEDED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80808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rgb="FFFFFFFF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top" textRotation="255" wrapText="1"/>
    </xf>
    <xf numFmtId="9" fontId="9" fillId="6" borderId="15" xfId="0" applyNumberFormat="1" applyFont="1" applyFill="1" applyBorder="1" applyAlignment="1">
      <alignment horizontal="center" vertical="top" textRotation="255" wrapText="1"/>
    </xf>
    <xf numFmtId="0" fontId="6" fillId="7" borderId="17" xfId="0" applyFont="1" applyFill="1" applyBorder="1" applyAlignment="1">
      <alignment horizontal="center" textRotation="255" wrapText="1"/>
    </xf>
    <xf numFmtId="0" fontId="9" fillId="8" borderId="15" xfId="0" applyFont="1" applyFill="1" applyBorder="1" applyAlignment="1">
      <alignment horizontal="center" vertical="top" textRotation="255" wrapText="1"/>
    </xf>
    <xf numFmtId="0" fontId="9" fillId="2" borderId="15" xfId="0" applyFont="1" applyFill="1" applyBorder="1" applyAlignment="1">
      <alignment horizontal="center" vertical="top" textRotation="255" wrapText="1"/>
    </xf>
    <xf numFmtId="9" fontId="9" fillId="2" borderId="15" xfId="0" applyNumberFormat="1" applyFont="1" applyFill="1" applyBorder="1" applyAlignment="1">
      <alignment horizontal="center" vertical="top" textRotation="255" wrapText="1"/>
    </xf>
    <xf numFmtId="0" fontId="6" fillId="2" borderId="17" xfId="0" applyFont="1" applyFill="1" applyBorder="1" applyAlignment="1">
      <alignment horizontal="center" textRotation="255" wrapText="1"/>
    </xf>
    <xf numFmtId="9" fontId="9" fillId="2" borderId="8" xfId="0" applyNumberFormat="1" applyFont="1" applyFill="1" applyBorder="1" applyAlignment="1">
      <alignment horizontal="center" vertical="top" textRotation="255" wrapText="1"/>
    </xf>
    <xf numFmtId="0" fontId="8" fillId="4" borderId="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top" textRotation="255" wrapText="1"/>
    </xf>
    <xf numFmtId="9" fontId="8" fillId="6" borderId="15" xfId="0" applyNumberFormat="1" applyFont="1" applyFill="1" applyBorder="1" applyAlignment="1">
      <alignment horizontal="center" vertical="top" textRotation="255" wrapText="1"/>
    </xf>
    <xf numFmtId="0" fontId="0" fillId="7" borderId="17" xfId="0" applyFill="1" applyBorder="1" applyAlignment="1">
      <alignment horizontal="center" textRotation="255" wrapText="1"/>
    </xf>
    <xf numFmtId="0" fontId="8" fillId="8" borderId="15" xfId="0" applyFont="1" applyFill="1" applyBorder="1" applyAlignment="1">
      <alignment horizontal="center" vertical="top" textRotation="255" wrapText="1"/>
    </xf>
    <xf numFmtId="0" fontId="8" fillId="2" borderId="15" xfId="0" applyFont="1" applyFill="1" applyBorder="1" applyAlignment="1">
      <alignment horizontal="center" vertical="top" textRotation="255" wrapText="1"/>
    </xf>
    <xf numFmtId="9" fontId="8" fillId="2" borderId="15" xfId="0" applyNumberFormat="1" applyFont="1" applyFill="1" applyBorder="1" applyAlignment="1">
      <alignment horizontal="center" vertical="top" textRotation="255" wrapText="1"/>
    </xf>
    <xf numFmtId="0" fontId="0" fillId="2" borderId="17" xfId="0" applyFill="1" applyBorder="1" applyAlignment="1">
      <alignment horizontal="center" textRotation="255" wrapText="1"/>
    </xf>
    <xf numFmtId="0" fontId="10" fillId="2" borderId="15" xfId="0" applyFont="1" applyFill="1" applyBorder="1" applyAlignment="1">
      <alignment horizontal="center" vertical="top" textRotation="255" wrapText="1"/>
    </xf>
    <xf numFmtId="9" fontId="10" fillId="2" borderId="8" xfId="0" applyNumberFormat="1" applyFont="1" applyFill="1" applyBorder="1" applyAlignment="1">
      <alignment horizontal="center" vertical="top" textRotation="255" wrapText="1"/>
    </xf>
    <xf numFmtId="0" fontId="3" fillId="6" borderId="15" xfId="0" applyFont="1" applyFill="1" applyBorder="1" applyAlignment="1">
      <alignment horizontal="center" vertical="top" textRotation="255" wrapText="1"/>
    </xf>
    <xf numFmtId="9" fontId="3" fillId="6" borderId="15" xfId="0" applyNumberFormat="1" applyFont="1" applyFill="1" applyBorder="1" applyAlignment="1">
      <alignment horizontal="center" vertical="top" textRotation="255" wrapText="1"/>
    </xf>
    <xf numFmtId="0" fontId="8" fillId="5" borderId="15" xfId="0" applyFont="1" applyFill="1" applyBorder="1" applyAlignment="1">
      <alignment horizontal="center" vertical="top" textRotation="255" wrapText="1"/>
    </xf>
    <xf numFmtId="0" fontId="8" fillId="0" borderId="15" xfId="0" applyFont="1" applyBorder="1" applyAlignment="1">
      <alignment horizontal="center" vertical="top" textRotation="255" wrapText="1"/>
    </xf>
    <xf numFmtId="9" fontId="8" fillId="0" borderId="15" xfId="0" applyNumberFormat="1" applyFont="1" applyBorder="1" applyAlignment="1">
      <alignment horizontal="center" vertical="top" textRotation="255" wrapText="1"/>
    </xf>
    <xf numFmtId="0" fontId="10" fillId="0" borderId="15" xfId="0" applyFont="1" applyBorder="1" applyAlignment="1">
      <alignment horizontal="center" vertical="top" textRotation="255" wrapText="1"/>
    </xf>
    <xf numFmtId="9" fontId="10" fillId="0" borderId="8" xfId="0" applyNumberFormat="1" applyFont="1" applyBorder="1" applyAlignment="1">
      <alignment horizontal="center" vertical="top" textRotation="255" wrapText="1"/>
    </xf>
    <xf numFmtId="0" fontId="8" fillId="0" borderId="0" xfId="0" applyFont="1">
      <alignment vertical="center"/>
    </xf>
    <xf numFmtId="0" fontId="0" fillId="5" borderId="7" xfId="0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9" fontId="6" fillId="6" borderId="15" xfId="1" applyFont="1" applyFill="1" applyBorder="1" applyAlignment="1">
      <alignment horizontal="center" vertical="center"/>
    </xf>
    <xf numFmtId="0" fontId="6" fillId="6" borderId="18" xfId="1" applyNumberFormat="1" applyFont="1" applyFill="1" applyBorder="1" applyAlignment="1">
      <alignment horizontal="center" vertical="center"/>
    </xf>
    <xf numFmtId="9" fontId="6" fillId="6" borderId="18" xfId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9" fontId="6" fillId="2" borderId="18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9" fontId="6" fillId="2" borderId="8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9" fontId="1" fillId="6" borderId="15" xfId="1" applyFill="1" applyBorder="1" applyAlignment="1">
      <alignment horizontal="center" vertical="center"/>
    </xf>
    <xf numFmtId="0" fontId="1" fillId="6" borderId="18" xfId="1" applyNumberFormat="1" applyFill="1" applyBorder="1" applyAlignment="1">
      <alignment horizontal="center" vertical="center"/>
    </xf>
    <xf numFmtId="9" fontId="1" fillId="6" borderId="18" xfId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9" fontId="0" fillId="2" borderId="18" xfId="0" applyNumberForma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9" fontId="7" fillId="2" borderId="8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9" fontId="11" fillId="6" borderId="15" xfId="1" applyFont="1" applyFill="1" applyBorder="1" applyAlignment="1">
      <alignment horizontal="center" vertical="center"/>
    </xf>
    <xf numFmtId="0" fontId="11" fillId="6" borderId="18" xfId="1" applyNumberFormat="1" applyFont="1" applyFill="1" applyBorder="1" applyAlignment="1">
      <alignment horizontal="center" vertical="center"/>
    </xf>
    <xf numFmtId="9" fontId="11" fillId="6" borderId="18" xfId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6" fillId="6" borderId="19" xfId="1" applyNumberFormat="1" applyFont="1" applyFill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9" fontId="6" fillId="2" borderId="19" xfId="0" applyNumberFormat="1" applyFont="1" applyFill="1" applyBorder="1" applyAlignment="1">
      <alignment horizontal="center" vertical="center" wrapText="1"/>
    </xf>
    <xf numFmtId="0" fontId="1" fillId="6" borderId="19" xfId="1" applyNumberFormat="1" applyFill="1" applyBorder="1" applyAlignment="1">
      <alignment horizontal="center" vertical="center"/>
    </xf>
    <xf numFmtId="9" fontId="1" fillId="6" borderId="19" xfId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9" fontId="0" fillId="2" borderId="19" xfId="0" applyNumberFormat="1" applyFill="1" applyBorder="1" applyAlignment="1">
      <alignment horizontal="center" vertical="center" wrapText="1"/>
    </xf>
    <xf numFmtId="0" fontId="11" fillId="6" borderId="19" xfId="1" applyNumberFormat="1" applyFont="1" applyFill="1" applyBorder="1" applyAlignment="1">
      <alignment horizontal="center" vertical="center"/>
    </xf>
    <xf numFmtId="9" fontId="11" fillId="6" borderId="1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6" borderId="20" xfId="1" applyNumberFormat="1" applyFont="1" applyFill="1" applyBorder="1" applyAlignment="1">
      <alignment horizontal="center" vertical="center"/>
    </xf>
    <xf numFmtId="9" fontId="6" fillId="6" borderId="20" xfId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0" xfId="0" applyNumberFormat="1" applyFont="1" applyFill="1" applyBorder="1" applyAlignment="1">
      <alignment horizontal="center" vertical="center" wrapText="1"/>
    </xf>
    <xf numFmtId="0" fontId="1" fillId="6" borderId="20" xfId="1" applyNumberFormat="1" applyFill="1" applyBorder="1" applyAlignment="1">
      <alignment horizontal="center" vertical="center"/>
    </xf>
    <xf numFmtId="9" fontId="1" fillId="6" borderId="20" xfId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9" fontId="0" fillId="2" borderId="20" xfId="0" applyNumberFormat="1" applyFill="1" applyBorder="1" applyAlignment="1">
      <alignment horizontal="center" vertical="center" wrapText="1"/>
    </xf>
    <xf numFmtId="0" fontId="1" fillId="6" borderId="20" xfId="1" applyNumberFormat="1" applyFont="1" applyFill="1" applyBorder="1" applyAlignment="1">
      <alignment horizontal="center" vertical="center"/>
    </xf>
    <xf numFmtId="0" fontId="11" fillId="6" borderId="20" xfId="1" applyNumberFormat="1" applyFont="1" applyFill="1" applyBorder="1" applyAlignment="1">
      <alignment horizontal="center" vertical="center"/>
    </xf>
    <xf numFmtId="9" fontId="11" fillId="6" borderId="20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0" fontId="6" fillId="6" borderId="21" xfId="1" applyNumberFormat="1" applyFont="1" applyFill="1" applyBorder="1" applyAlignment="1">
      <alignment horizontal="center" vertical="center"/>
    </xf>
    <xf numFmtId="9" fontId="6" fillId="6" borderId="21" xfId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9" fontId="6" fillId="2" borderId="21" xfId="0" applyNumberFormat="1" applyFont="1" applyFill="1" applyBorder="1" applyAlignment="1">
      <alignment horizontal="center" vertical="center" wrapText="1"/>
    </xf>
    <xf numFmtId="0" fontId="1" fillId="6" borderId="21" xfId="1" applyNumberFormat="1" applyFill="1" applyBorder="1" applyAlignment="1">
      <alignment horizontal="center" vertical="center"/>
    </xf>
    <xf numFmtId="9" fontId="1" fillId="6" borderId="21" xfId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9" fontId="0" fillId="2" borderId="21" xfId="0" applyNumberFormat="1" applyFill="1" applyBorder="1" applyAlignment="1">
      <alignment horizontal="center" vertical="center" wrapText="1"/>
    </xf>
    <xf numFmtId="0" fontId="1" fillId="6" borderId="21" xfId="1" applyNumberFormat="1" applyFont="1" applyFill="1" applyBorder="1" applyAlignment="1">
      <alignment horizontal="center" vertical="center"/>
    </xf>
    <xf numFmtId="0" fontId="11" fillId="6" borderId="21" xfId="1" applyNumberFormat="1" applyFont="1" applyFill="1" applyBorder="1" applyAlignment="1">
      <alignment horizontal="center" vertical="center"/>
    </xf>
    <xf numFmtId="9" fontId="11" fillId="6" borderId="2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9" fontId="0" fillId="0" borderId="21" xfId="0" applyNumberFormat="1" applyBorder="1" applyAlignment="1">
      <alignment horizontal="center" vertical="center" wrapText="1"/>
    </xf>
    <xf numFmtId="0" fontId="1" fillId="6" borderId="19" xfId="1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9" fontId="6" fillId="6" borderId="15" xfId="1" applyFont="1" applyFill="1" applyBorder="1" applyAlignment="1">
      <alignment horizontal="center" vertical="center"/>
    </xf>
    <xf numFmtId="0" fontId="6" fillId="6" borderId="15" xfId="1" applyNumberFormat="1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9" fontId="6" fillId="2" borderId="8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9" fontId="1" fillId="6" borderId="15" xfId="1" applyFill="1" applyBorder="1" applyAlignment="1">
      <alignment horizontal="center" vertical="center"/>
    </xf>
    <xf numFmtId="0" fontId="1" fillId="6" borderId="15" xfId="1" applyNumberFormat="1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9" fontId="7" fillId="2" borderId="8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9" fontId="11" fillId="6" borderId="15" xfId="1" applyFont="1" applyFill="1" applyBorder="1" applyAlignment="1">
      <alignment horizontal="center" vertical="center"/>
    </xf>
    <xf numFmtId="0" fontId="11" fillId="6" borderId="15" xfId="1" applyNumberFormat="1" applyFont="1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vertical="center" wrapText="1"/>
    </xf>
    <xf numFmtId="0" fontId="6" fillId="10" borderId="7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9" fontId="6" fillId="11" borderId="15" xfId="1" applyFont="1" applyFill="1" applyBorder="1" applyAlignment="1">
      <alignment horizontal="center" vertical="center"/>
    </xf>
    <xf numFmtId="0" fontId="6" fillId="11" borderId="15" xfId="1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/>
    </xf>
    <xf numFmtId="9" fontId="6" fillId="10" borderId="15" xfId="0" applyNumberFormat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/>
    </xf>
    <xf numFmtId="9" fontId="6" fillId="10" borderId="8" xfId="0" applyNumberFormat="1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9" fontId="1" fillId="11" borderId="15" xfId="1" applyFill="1" applyBorder="1" applyAlignment="1">
      <alignment horizontal="center" vertical="center"/>
    </xf>
    <xf numFmtId="0" fontId="1" fillId="11" borderId="15" xfId="1" applyNumberForma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/>
    </xf>
    <xf numFmtId="9" fontId="0" fillId="10" borderId="15" xfId="0" applyNumberForma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9" fontId="7" fillId="10" borderId="8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9" fontId="11" fillId="11" borderId="15" xfId="1" applyFont="1" applyFill="1" applyBorder="1" applyAlignment="1">
      <alignment horizontal="center" vertical="center"/>
    </xf>
    <xf numFmtId="0" fontId="11" fillId="11" borderId="15" xfId="1" applyNumberFormat="1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 wrapText="1"/>
    </xf>
    <xf numFmtId="0" fontId="0" fillId="10" borderId="0" xfId="0" applyFill="1">
      <alignment vertical="center"/>
    </xf>
    <xf numFmtId="0" fontId="0" fillId="0" borderId="7" xfId="0" applyBorder="1">
      <alignment vertical="center"/>
    </xf>
    <xf numFmtId="0" fontId="6" fillId="6" borderId="15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/>
    </xf>
    <xf numFmtId="9" fontId="11" fillId="12" borderId="15" xfId="0" applyNumberFormat="1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9" fontId="0" fillId="14" borderId="15" xfId="0" applyNumberForma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9" fontId="7" fillId="15" borderId="8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9" fontId="5" fillId="6" borderId="24" xfId="1" applyFont="1" applyFill="1" applyBorder="1" applyAlignment="1">
      <alignment horizontal="center" vertical="center"/>
    </xf>
    <xf numFmtId="0" fontId="5" fillId="6" borderId="24" xfId="1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9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9" fontId="5" fillId="2" borderId="23" xfId="0" applyNumberFormat="1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9" fontId="15" fillId="6" borderId="24" xfId="1" applyFont="1" applyFill="1" applyBorder="1" applyAlignment="1">
      <alignment horizontal="center" vertical="center"/>
    </xf>
    <xf numFmtId="0" fontId="15" fillId="6" borderId="24" xfId="1" applyNumberFormat="1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/>
    </xf>
    <xf numFmtId="9" fontId="15" fillId="2" borderId="24" xfId="0" applyNumberFormat="1" applyFont="1" applyFill="1" applyBorder="1" applyAlignment="1">
      <alignment horizontal="center" vertical="center" wrapText="1"/>
    </xf>
    <xf numFmtId="0" fontId="15" fillId="2" borderId="24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9" fontId="15" fillId="2" borderId="23" xfId="0" applyNumberFormat="1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9" fontId="15" fillId="0" borderId="24" xfId="0" applyNumberFormat="1" applyFont="1" applyBorder="1" applyAlignment="1">
      <alignment horizontal="center" vertical="center" wrapText="1"/>
    </xf>
    <xf numFmtId="0" fontId="15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9" fontId="15" fillId="0" borderId="23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6" fillId="2" borderId="0" xfId="0" applyFont="1" applyFill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9" fontId="6" fillId="0" borderId="15" xfId="0" applyNumberFormat="1" applyFont="1" applyBorder="1" applyAlignment="1">
      <alignment horizontal="center" vertical="center" textRotation="255" wrapText="1"/>
    </xf>
    <xf numFmtId="9" fontId="6" fillId="0" borderId="12" xfId="0" applyNumberFormat="1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textRotation="255" wrapText="1"/>
    </xf>
    <xf numFmtId="0" fontId="6" fillId="0" borderId="8" xfId="0" applyFont="1" applyBorder="1" applyAlignment="1">
      <alignment horizont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9" fontId="0" fillId="0" borderId="15" xfId="0" applyNumberForma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9" fontId="7" fillId="0" borderId="12" xfId="0" applyNumberFormat="1" applyFont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textRotation="255" wrapText="1"/>
    </xf>
    <xf numFmtId="0" fontId="0" fillId="2" borderId="8" xfId="0" applyFill="1" applyBorder="1" applyAlignment="1">
      <alignment horizontal="center" textRotation="255" wrapText="1"/>
    </xf>
    <xf numFmtId="0" fontId="0" fillId="0" borderId="14" xfId="0" applyBorder="1" applyAlignment="1">
      <alignment horizontal="center" vertical="center" textRotation="255" wrapText="1"/>
    </xf>
    <xf numFmtId="9" fontId="7" fillId="0" borderId="15" xfId="0" applyNumberFormat="1" applyFont="1" applyBorder="1" applyAlignment="1">
      <alignment horizontal="center" vertical="center" textRotation="255" wrapText="1"/>
    </xf>
    <xf numFmtId="0" fontId="13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5" fillId="0" borderId="22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9" fontId="15" fillId="0" borderId="24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textRotation="255" wrapText="1"/>
    </xf>
    <xf numFmtId="9" fontId="9" fillId="0" borderId="15" xfId="0" applyNumberFormat="1" applyFont="1" applyBorder="1" applyAlignment="1">
      <alignment horizontal="center" vertical="top" textRotation="255" wrapText="1"/>
    </xf>
    <xf numFmtId="9" fontId="9" fillId="0" borderId="8" xfId="0" applyNumberFormat="1" applyFont="1" applyBorder="1" applyAlignment="1">
      <alignment horizontal="center" vertical="top" textRotation="255" wrapText="1"/>
    </xf>
    <xf numFmtId="0" fontId="0" fillId="7" borderId="15" xfId="0" applyFill="1" applyBorder="1" applyAlignment="1">
      <alignment horizontal="center" textRotation="255" wrapText="1"/>
    </xf>
    <xf numFmtId="0" fontId="0" fillId="7" borderId="8" xfId="0" applyFill="1" applyBorder="1" applyAlignment="1">
      <alignment horizontal="center" textRotation="255" wrapText="1"/>
    </xf>
    <xf numFmtId="0" fontId="19" fillId="2" borderId="35" xfId="0" applyFont="1" applyFill="1" applyBorder="1">
      <alignment vertical="center"/>
    </xf>
    <xf numFmtId="0" fontId="19" fillId="2" borderId="34" xfId="0" applyFont="1" applyFill="1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0" fontId="0" fillId="6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 wrapText="1"/>
    </xf>
    <xf numFmtId="0" fontId="19" fillId="2" borderId="35" xfId="0" applyFont="1" applyFill="1" applyBorder="1">
      <alignment vertical="center"/>
    </xf>
    <xf numFmtId="9" fontId="6" fillId="0" borderId="15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 vertical="center"/>
    </xf>
    <xf numFmtId="9" fontId="0" fillId="6" borderId="20" xfId="0" applyNumberFormat="1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6" borderId="21" xfId="0" applyNumberFormat="1" applyFill="1" applyBorder="1" applyAlignment="1">
      <alignment horizontal="center" vertical="center"/>
    </xf>
    <xf numFmtId="9" fontId="0" fillId="6" borderId="21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0" fontId="0" fillId="6" borderId="19" xfId="0" applyNumberFormat="1" applyFill="1" applyBorder="1" applyAlignment="1">
      <alignment horizontal="center" vertical="center"/>
    </xf>
    <xf numFmtId="9" fontId="0" fillId="6" borderId="19" xfId="0" applyNumberForma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9" fontId="0" fillId="2" borderId="19" xfId="0" applyNumberForma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/>
    </xf>
    <xf numFmtId="9" fontId="15" fillId="6" borderId="24" xfId="0" applyNumberFormat="1" applyFont="1" applyFill="1" applyBorder="1" applyAlignment="1">
      <alignment horizontal="center" vertical="center"/>
    </xf>
    <xf numFmtId="0" fontId="15" fillId="6" borderId="24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9" fontId="15" fillId="2" borderId="24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9" fontId="15" fillId="2" borderId="2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447D-1224-4788-8764-85EAA150C627}">
  <sheetPr>
    <pageSetUpPr fitToPage="1"/>
  </sheetPr>
  <dimension ref="A1:DF23"/>
  <sheetViews>
    <sheetView tabSelected="1" zoomScale="85" zoomScaleNormal="85" workbookViewId="0">
      <pane xSplit="1" topLeftCell="B1" activePane="topRight" state="frozen"/>
      <selection activeCell="BS13" sqref="BS13:BS15"/>
      <selection pane="topRight" activeCell="A20" sqref="A20"/>
    </sheetView>
  </sheetViews>
  <sheetFormatPr defaultRowHeight="16.2" x14ac:dyDescent="0.3"/>
  <cols>
    <col min="1" max="1" width="33.44140625" customWidth="1"/>
    <col min="2" max="2" width="19.6640625" bestFit="1" customWidth="1"/>
    <col min="3" max="3" width="6.6640625" style="257" customWidth="1"/>
    <col min="4" max="27" width="5.77734375" style="258" customWidth="1"/>
    <col min="28" max="28" width="6.77734375" style="258" customWidth="1"/>
    <col min="29" max="29" width="6.77734375" style="259" customWidth="1"/>
    <col min="30" max="30" width="6.6640625" style="260" customWidth="1"/>
    <col min="31" max="54" width="5.77734375" style="261" customWidth="1"/>
    <col min="55" max="55" width="6.77734375" style="261" customWidth="1"/>
    <col min="56" max="56" width="6.77734375" style="262" customWidth="1"/>
    <col min="57" max="57" width="6.6640625" style="261" customWidth="1"/>
    <col min="58" max="82" width="5.77734375" style="261" customWidth="1"/>
    <col min="83" max="83" width="8.21875" style="262" customWidth="1"/>
    <col min="84" max="84" width="6.6640625" style="261" customWidth="1"/>
    <col min="85" max="87" width="5.77734375" style="261" customWidth="1"/>
    <col min="88" max="88" width="6.88671875" style="261" bestFit="1" customWidth="1"/>
    <col min="89" max="96" width="6.88671875" style="261" customWidth="1"/>
    <col min="97" max="108" width="5.77734375" style="260" customWidth="1"/>
    <col min="109" max="109" width="3.44140625" style="260" bestFit="1" customWidth="1"/>
    <col min="110" max="110" width="8.21875" style="263" customWidth="1"/>
    <col min="111" max="111" width="8.88671875" customWidth="1"/>
  </cols>
  <sheetData>
    <row r="1" spans="1:110" ht="25.2" hidden="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 ht="25.2" customHeight="1" thickBo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4"/>
    </row>
    <row r="3" spans="1:110" ht="16.2" customHeight="1" x14ac:dyDescent="0.3">
      <c r="A3" s="5" t="s">
        <v>2</v>
      </c>
      <c r="B3" s="6"/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5" t="s">
        <v>4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6"/>
      <c r="BE3" s="11" t="s">
        <v>5</v>
      </c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3"/>
      <c r="CF3" s="5" t="s">
        <v>6</v>
      </c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6"/>
    </row>
    <row r="4" spans="1:110" ht="16.5" customHeight="1" x14ac:dyDescent="0.3">
      <c r="A4" s="14" t="s">
        <v>7</v>
      </c>
      <c r="B4" s="15"/>
      <c r="C4" s="16" t="s">
        <v>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9" t="s">
        <v>9</v>
      </c>
      <c r="Q4" s="20"/>
      <c r="R4" s="20"/>
      <c r="S4" s="20"/>
      <c r="T4" s="21"/>
      <c r="U4" s="21"/>
      <c r="V4" s="21"/>
      <c r="W4" s="21"/>
      <c r="X4" s="21"/>
      <c r="Y4" s="21"/>
      <c r="Z4" s="21"/>
      <c r="AA4" s="22"/>
      <c r="AB4" s="23" t="s">
        <v>10</v>
      </c>
      <c r="AC4" s="24"/>
      <c r="AD4" s="25" t="s">
        <v>8</v>
      </c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8" t="s">
        <v>9</v>
      </c>
      <c r="AR4" s="29"/>
      <c r="AS4" s="29"/>
      <c r="AT4" s="29"/>
      <c r="AU4" s="30"/>
      <c r="AV4" s="30"/>
      <c r="AW4" s="30"/>
      <c r="AX4" s="30"/>
      <c r="AY4" s="30"/>
      <c r="AZ4" s="30"/>
      <c r="BA4" s="30"/>
      <c r="BB4" s="31"/>
      <c r="BC4" s="32" t="s">
        <v>10</v>
      </c>
      <c r="BD4" s="33"/>
      <c r="BE4" s="34" t="s">
        <v>8</v>
      </c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6"/>
      <c r="BR4" s="28" t="s">
        <v>9</v>
      </c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37"/>
      <c r="CD4" s="32" t="s">
        <v>10</v>
      </c>
      <c r="CE4" s="33"/>
      <c r="CF4" s="34" t="s">
        <v>8</v>
      </c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6"/>
      <c r="CS4" s="38" t="s">
        <v>9</v>
      </c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1"/>
      <c r="DE4" s="39" t="s">
        <v>10</v>
      </c>
      <c r="DF4" s="40"/>
    </row>
    <row r="5" spans="1:110" s="69" customFormat="1" ht="66" customHeight="1" x14ac:dyDescent="0.3">
      <c r="A5" s="41" t="s">
        <v>11</v>
      </c>
      <c r="B5" s="42" t="s">
        <v>12</v>
      </c>
      <c r="C5" s="43" t="s">
        <v>13</v>
      </c>
      <c r="D5" s="44" t="s">
        <v>14</v>
      </c>
      <c r="E5" s="44" t="s">
        <v>15</v>
      </c>
      <c r="F5" s="44" t="s">
        <v>16</v>
      </c>
      <c r="G5" s="45" t="s">
        <v>17</v>
      </c>
      <c r="H5" s="46" t="s">
        <v>18</v>
      </c>
      <c r="I5" s="46" t="s">
        <v>19</v>
      </c>
      <c r="J5" s="46" t="s">
        <v>20</v>
      </c>
      <c r="K5" s="46" t="s">
        <v>21</v>
      </c>
      <c r="L5" s="46" t="s">
        <v>22</v>
      </c>
      <c r="M5" s="46" t="s">
        <v>23</v>
      </c>
      <c r="N5" s="46" t="s">
        <v>24</v>
      </c>
      <c r="O5" s="46" t="s">
        <v>25</v>
      </c>
      <c r="P5" s="47" t="s">
        <v>14</v>
      </c>
      <c r="Q5" s="47" t="s">
        <v>15</v>
      </c>
      <c r="R5" s="48" t="s">
        <v>16</v>
      </c>
      <c r="S5" s="49" t="s">
        <v>17</v>
      </c>
      <c r="T5" s="50" t="s">
        <v>18</v>
      </c>
      <c r="U5" s="50" t="s">
        <v>19</v>
      </c>
      <c r="V5" s="50" t="s">
        <v>20</v>
      </c>
      <c r="W5" s="50" t="s">
        <v>21</v>
      </c>
      <c r="X5" s="50" t="s">
        <v>22</v>
      </c>
      <c r="Y5" s="50" t="s">
        <v>23</v>
      </c>
      <c r="Z5" s="50" t="s">
        <v>24</v>
      </c>
      <c r="AA5" s="50" t="s">
        <v>25</v>
      </c>
      <c r="AB5" s="48" t="s">
        <v>26</v>
      </c>
      <c r="AC5" s="51" t="s">
        <v>10</v>
      </c>
      <c r="AD5" s="52" t="s">
        <v>13</v>
      </c>
      <c r="AE5" s="53" t="s">
        <v>14</v>
      </c>
      <c r="AF5" s="53" t="s">
        <v>15</v>
      </c>
      <c r="AG5" s="53" t="s">
        <v>16</v>
      </c>
      <c r="AH5" s="54" t="s">
        <v>17</v>
      </c>
      <c r="AI5" s="55" t="s">
        <v>18</v>
      </c>
      <c r="AJ5" s="55" t="s">
        <v>19</v>
      </c>
      <c r="AK5" s="55" t="s">
        <v>20</v>
      </c>
      <c r="AL5" s="55" t="s">
        <v>21</v>
      </c>
      <c r="AM5" s="55" t="s">
        <v>22</v>
      </c>
      <c r="AN5" s="55" t="s">
        <v>23</v>
      </c>
      <c r="AO5" s="55" t="s">
        <v>24</v>
      </c>
      <c r="AP5" s="55" t="s">
        <v>25</v>
      </c>
      <c r="AQ5" s="56" t="s">
        <v>14</v>
      </c>
      <c r="AR5" s="56" t="s">
        <v>15</v>
      </c>
      <c r="AS5" s="57" t="s">
        <v>16</v>
      </c>
      <c r="AT5" s="58" t="s">
        <v>17</v>
      </c>
      <c r="AU5" s="59" t="s">
        <v>18</v>
      </c>
      <c r="AV5" s="59" t="s">
        <v>19</v>
      </c>
      <c r="AW5" s="59" t="s">
        <v>20</v>
      </c>
      <c r="AX5" s="59" t="s">
        <v>21</v>
      </c>
      <c r="AY5" s="59" t="s">
        <v>22</v>
      </c>
      <c r="AZ5" s="59" t="s">
        <v>23</v>
      </c>
      <c r="BA5" s="59" t="s">
        <v>24</v>
      </c>
      <c r="BB5" s="59" t="s">
        <v>25</v>
      </c>
      <c r="BC5" s="60" t="s">
        <v>26</v>
      </c>
      <c r="BD5" s="61" t="s">
        <v>10</v>
      </c>
      <c r="BE5" s="52" t="s">
        <v>13</v>
      </c>
      <c r="BF5" s="53" t="s">
        <v>14</v>
      </c>
      <c r="BG5" s="53" t="s">
        <v>15</v>
      </c>
      <c r="BH5" s="53" t="s">
        <v>16</v>
      </c>
      <c r="BI5" s="54" t="s">
        <v>17</v>
      </c>
      <c r="BJ5" s="55" t="s">
        <v>18</v>
      </c>
      <c r="BK5" s="55" t="s">
        <v>19</v>
      </c>
      <c r="BL5" s="55" t="s">
        <v>20</v>
      </c>
      <c r="BM5" s="55" t="s">
        <v>21</v>
      </c>
      <c r="BN5" s="55" t="s">
        <v>22</v>
      </c>
      <c r="BO5" s="55" t="s">
        <v>23</v>
      </c>
      <c r="BP5" s="55" t="s">
        <v>24</v>
      </c>
      <c r="BQ5" s="55" t="s">
        <v>25</v>
      </c>
      <c r="BR5" s="56" t="s">
        <v>14</v>
      </c>
      <c r="BS5" s="56" t="s">
        <v>15</v>
      </c>
      <c r="BT5" s="57" t="s">
        <v>16</v>
      </c>
      <c r="BU5" s="58" t="s">
        <v>17</v>
      </c>
      <c r="BV5" s="59" t="s">
        <v>18</v>
      </c>
      <c r="BW5" s="59" t="s">
        <v>19</v>
      </c>
      <c r="BX5" s="59" t="s">
        <v>20</v>
      </c>
      <c r="BY5" s="59" t="s">
        <v>21</v>
      </c>
      <c r="BZ5" s="59" t="s">
        <v>22</v>
      </c>
      <c r="CA5" s="59" t="s">
        <v>23</v>
      </c>
      <c r="CB5" s="59" t="s">
        <v>24</v>
      </c>
      <c r="CC5" s="59" t="s">
        <v>25</v>
      </c>
      <c r="CD5" s="60" t="s">
        <v>26</v>
      </c>
      <c r="CE5" s="61" t="s">
        <v>10</v>
      </c>
      <c r="CF5" s="52" t="s">
        <v>13</v>
      </c>
      <c r="CG5" s="62" t="s">
        <v>14</v>
      </c>
      <c r="CH5" s="62" t="s">
        <v>15</v>
      </c>
      <c r="CI5" s="62" t="s">
        <v>16</v>
      </c>
      <c r="CJ5" s="63" t="s">
        <v>17</v>
      </c>
      <c r="CK5" s="55" t="s">
        <v>18</v>
      </c>
      <c r="CL5" s="55" t="s">
        <v>19</v>
      </c>
      <c r="CM5" s="55" t="s">
        <v>20</v>
      </c>
      <c r="CN5" s="55" t="s">
        <v>21</v>
      </c>
      <c r="CO5" s="55" t="s">
        <v>22</v>
      </c>
      <c r="CP5" s="55" t="s">
        <v>23</v>
      </c>
      <c r="CQ5" s="55" t="s">
        <v>24</v>
      </c>
      <c r="CR5" s="55" t="s">
        <v>25</v>
      </c>
      <c r="CS5" s="64" t="s">
        <v>14</v>
      </c>
      <c r="CT5" s="64" t="s">
        <v>15</v>
      </c>
      <c r="CU5" s="65" t="s">
        <v>16</v>
      </c>
      <c r="CV5" s="66" t="s">
        <v>17</v>
      </c>
      <c r="CW5" s="59" t="s">
        <v>18</v>
      </c>
      <c r="CX5" s="59" t="s">
        <v>19</v>
      </c>
      <c r="CY5" s="59" t="s">
        <v>20</v>
      </c>
      <c r="CZ5" s="59" t="s">
        <v>21</v>
      </c>
      <c r="DA5" s="59" t="s">
        <v>22</v>
      </c>
      <c r="DB5" s="59" t="s">
        <v>23</v>
      </c>
      <c r="DC5" s="59" t="s">
        <v>24</v>
      </c>
      <c r="DD5" s="59" t="s">
        <v>25</v>
      </c>
      <c r="DE5" s="67" t="s">
        <v>26</v>
      </c>
      <c r="DF5" s="68" t="s">
        <v>10</v>
      </c>
    </row>
    <row r="6" spans="1:110" ht="22.2" customHeight="1" x14ac:dyDescent="0.3">
      <c r="A6" s="70" t="s">
        <v>27</v>
      </c>
      <c r="B6" s="71" t="s">
        <v>28</v>
      </c>
      <c r="C6" s="72">
        <f>D6+P6</f>
        <v>30</v>
      </c>
      <c r="D6" s="73">
        <v>15</v>
      </c>
      <c r="E6" s="73">
        <v>24</v>
      </c>
      <c r="F6" s="73">
        <v>15</v>
      </c>
      <c r="G6" s="74">
        <f>F6/E6</f>
        <v>0.625</v>
      </c>
      <c r="H6" s="75">
        <v>13</v>
      </c>
      <c r="I6" s="76">
        <f>H6/D6</f>
        <v>0.8666666666666667</v>
      </c>
      <c r="J6" s="75">
        <v>3</v>
      </c>
      <c r="K6" s="76">
        <f>J6/H6</f>
        <v>0.23076923076923078</v>
      </c>
      <c r="L6" s="75">
        <v>2</v>
      </c>
      <c r="M6" s="76">
        <f>L6/H6</f>
        <v>0.15384615384615385</v>
      </c>
      <c r="N6" s="75">
        <v>2</v>
      </c>
      <c r="O6" s="76">
        <f>N6/H6</f>
        <v>0.15384615384615385</v>
      </c>
      <c r="P6" s="77">
        <v>15</v>
      </c>
      <c r="Q6" s="78">
        <v>40</v>
      </c>
      <c r="R6" s="77">
        <v>15</v>
      </c>
      <c r="S6" s="79">
        <f>R6/46</f>
        <v>0.32608695652173914</v>
      </c>
      <c r="T6" s="80">
        <v>17</v>
      </c>
      <c r="U6" s="81">
        <v>1</v>
      </c>
      <c r="V6" s="80">
        <v>0</v>
      </c>
      <c r="W6" s="81">
        <f>V6/T6</f>
        <v>0</v>
      </c>
      <c r="X6" s="80">
        <v>4</v>
      </c>
      <c r="Y6" s="81">
        <f>X6/T6</f>
        <v>0.23529411764705882</v>
      </c>
      <c r="Z6" s="80">
        <v>10</v>
      </c>
      <c r="AA6" s="81">
        <f>Z6/T6</f>
        <v>0.58823529411764708</v>
      </c>
      <c r="AB6" s="82">
        <v>30</v>
      </c>
      <c r="AC6" s="83">
        <f>AB6/C6</f>
        <v>1</v>
      </c>
      <c r="AD6" s="84">
        <f>AE6+AQ6</f>
        <v>30</v>
      </c>
      <c r="AE6" s="85">
        <v>15</v>
      </c>
      <c r="AF6" s="85">
        <v>37</v>
      </c>
      <c r="AG6" s="85">
        <v>15</v>
      </c>
      <c r="AH6" s="86">
        <f>AG6/AF6</f>
        <v>0.40540540540540543</v>
      </c>
      <c r="AI6" s="87">
        <v>14</v>
      </c>
      <c r="AJ6" s="88">
        <f>AI6/AE6</f>
        <v>0.93333333333333335</v>
      </c>
      <c r="AK6" s="87">
        <v>3</v>
      </c>
      <c r="AL6" s="88">
        <f>AK6/AI6</f>
        <v>0.21428571428571427</v>
      </c>
      <c r="AM6" s="87">
        <v>1</v>
      </c>
      <c r="AN6" s="88">
        <f>AM6/AI6</f>
        <v>7.1428571428571425E-2</v>
      </c>
      <c r="AO6" s="87">
        <v>0</v>
      </c>
      <c r="AP6" s="88">
        <f>AO6/AI6</f>
        <v>0</v>
      </c>
      <c r="AQ6" s="89">
        <v>15</v>
      </c>
      <c r="AR6" s="90">
        <v>38</v>
      </c>
      <c r="AS6" s="89">
        <v>15</v>
      </c>
      <c r="AT6" s="91">
        <f>AS6/46</f>
        <v>0.32608695652173914</v>
      </c>
      <c r="AU6" s="92">
        <v>16</v>
      </c>
      <c r="AV6" s="93">
        <v>1</v>
      </c>
      <c r="AW6" s="92">
        <v>3</v>
      </c>
      <c r="AX6" s="93">
        <f>AW6/AU6</f>
        <v>0.1875</v>
      </c>
      <c r="AY6" s="92">
        <v>0</v>
      </c>
      <c r="AZ6" s="93">
        <f>AY6/AU6</f>
        <v>0</v>
      </c>
      <c r="BA6" s="92">
        <v>5</v>
      </c>
      <c r="BB6" s="93">
        <f>BA6/AU6</f>
        <v>0.3125</v>
      </c>
      <c r="BC6" s="94">
        <v>30</v>
      </c>
      <c r="BD6" s="95">
        <f>BC6/AD6</f>
        <v>1</v>
      </c>
      <c r="BE6" s="84">
        <f>BF6+BR6</f>
        <v>30</v>
      </c>
      <c r="BF6" s="85">
        <v>15</v>
      </c>
      <c r="BG6" s="85">
        <v>46</v>
      </c>
      <c r="BH6" s="85">
        <v>15</v>
      </c>
      <c r="BI6" s="86">
        <f>BH6/BG6</f>
        <v>0.32608695652173914</v>
      </c>
      <c r="BJ6" s="87">
        <v>11</v>
      </c>
      <c r="BK6" s="88">
        <f>BJ6/BF6</f>
        <v>0.73333333333333328</v>
      </c>
      <c r="BL6" s="87">
        <v>0</v>
      </c>
      <c r="BM6" s="88">
        <v>0</v>
      </c>
      <c r="BN6" s="87">
        <v>0</v>
      </c>
      <c r="BO6" s="88">
        <v>0</v>
      </c>
      <c r="BP6" s="87">
        <v>0</v>
      </c>
      <c r="BQ6" s="88">
        <v>0</v>
      </c>
      <c r="BR6" s="89">
        <v>15</v>
      </c>
      <c r="BS6" s="90">
        <v>27</v>
      </c>
      <c r="BT6" s="89">
        <v>15</v>
      </c>
      <c r="BU6" s="91">
        <f>BT6/38</f>
        <v>0.39473684210526316</v>
      </c>
      <c r="BV6" s="92">
        <v>12</v>
      </c>
      <c r="BW6" s="93">
        <f>BV6/BR6</f>
        <v>0.8</v>
      </c>
      <c r="BX6" s="92">
        <v>0</v>
      </c>
      <c r="BY6" s="93">
        <v>0</v>
      </c>
      <c r="BZ6" s="92">
        <v>0</v>
      </c>
      <c r="CA6" s="93">
        <v>0</v>
      </c>
      <c r="CB6" s="92">
        <v>0</v>
      </c>
      <c r="CC6" s="93">
        <v>0</v>
      </c>
      <c r="CD6" s="94">
        <v>30</v>
      </c>
      <c r="CE6" s="95">
        <f>CD6/BE6</f>
        <v>1</v>
      </c>
      <c r="CF6" s="84">
        <f>CG6+CS6</f>
        <v>30</v>
      </c>
      <c r="CG6" s="96">
        <v>15</v>
      </c>
      <c r="CH6" s="96">
        <v>34</v>
      </c>
      <c r="CI6" s="96">
        <v>15</v>
      </c>
      <c r="CJ6" s="97">
        <f>CI6/CH6</f>
        <v>0.44117647058823528</v>
      </c>
      <c r="CK6" s="98">
        <v>8</v>
      </c>
      <c r="CL6" s="99">
        <f>CK6/CG6</f>
        <v>0.53333333333333333</v>
      </c>
      <c r="CM6" s="98"/>
      <c r="CN6" s="99"/>
      <c r="CO6" s="98"/>
      <c r="CP6" s="99"/>
      <c r="CQ6" s="98"/>
      <c r="CR6" s="99"/>
      <c r="CS6" s="100">
        <v>15</v>
      </c>
      <c r="CT6" s="101">
        <v>25</v>
      </c>
      <c r="CU6" s="100">
        <v>15</v>
      </c>
      <c r="CV6" s="102">
        <f>CU6/40</f>
        <v>0.375</v>
      </c>
      <c r="CW6" s="103">
        <v>16</v>
      </c>
      <c r="CX6" s="104">
        <v>1</v>
      </c>
      <c r="CY6" s="103"/>
      <c r="CZ6" s="104"/>
      <c r="DA6" s="103"/>
      <c r="DB6" s="104"/>
      <c r="DC6" s="103"/>
      <c r="DD6" s="104"/>
      <c r="DE6" s="105"/>
      <c r="DF6" s="106"/>
    </row>
    <row r="7" spans="1:110" ht="22.2" customHeight="1" x14ac:dyDescent="0.3">
      <c r="A7" s="70"/>
      <c r="B7" s="71" t="s">
        <v>29</v>
      </c>
      <c r="C7" s="72"/>
      <c r="D7" s="73"/>
      <c r="E7" s="73"/>
      <c r="F7" s="73"/>
      <c r="G7" s="74"/>
      <c r="H7" s="107"/>
      <c r="I7" s="108"/>
      <c r="J7" s="107"/>
      <c r="K7" s="108"/>
      <c r="L7" s="107"/>
      <c r="M7" s="108"/>
      <c r="N7" s="107"/>
      <c r="O7" s="108"/>
      <c r="P7" s="77"/>
      <c r="Q7" s="78">
        <v>12</v>
      </c>
      <c r="R7" s="77"/>
      <c r="S7" s="79"/>
      <c r="T7" s="109"/>
      <c r="U7" s="110"/>
      <c r="V7" s="109"/>
      <c r="W7" s="110"/>
      <c r="X7" s="109"/>
      <c r="Y7" s="110"/>
      <c r="Z7" s="109"/>
      <c r="AA7" s="110"/>
      <c r="AB7" s="82"/>
      <c r="AC7" s="83"/>
      <c r="AD7" s="84"/>
      <c r="AE7" s="85"/>
      <c r="AF7" s="85"/>
      <c r="AG7" s="85"/>
      <c r="AH7" s="86"/>
      <c r="AI7" s="111"/>
      <c r="AJ7" s="112"/>
      <c r="AK7" s="111"/>
      <c r="AL7" s="112"/>
      <c r="AM7" s="111"/>
      <c r="AN7" s="112"/>
      <c r="AO7" s="111"/>
      <c r="AP7" s="112"/>
      <c r="AQ7" s="89"/>
      <c r="AR7" s="90">
        <v>8</v>
      </c>
      <c r="AS7" s="89"/>
      <c r="AT7" s="91"/>
      <c r="AU7" s="113"/>
      <c r="AV7" s="114"/>
      <c r="AW7" s="113"/>
      <c r="AX7" s="114"/>
      <c r="AY7" s="113"/>
      <c r="AZ7" s="114"/>
      <c r="BA7" s="113"/>
      <c r="BB7" s="114"/>
      <c r="BC7" s="94"/>
      <c r="BD7" s="95"/>
      <c r="BE7" s="84"/>
      <c r="BF7" s="85"/>
      <c r="BG7" s="85"/>
      <c r="BH7" s="85"/>
      <c r="BI7" s="86"/>
      <c r="BJ7" s="111"/>
      <c r="BK7" s="112"/>
      <c r="BL7" s="111"/>
      <c r="BM7" s="112"/>
      <c r="BN7" s="111"/>
      <c r="BO7" s="112"/>
      <c r="BP7" s="111"/>
      <c r="BQ7" s="112"/>
      <c r="BR7" s="89"/>
      <c r="BS7" s="90">
        <v>11</v>
      </c>
      <c r="BT7" s="89"/>
      <c r="BU7" s="91"/>
      <c r="BV7" s="113"/>
      <c r="BW7" s="114"/>
      <c r="BX7" s="113"/>
      <c r="BY7" s="114"/>
      <c r="BZ7" s="113"/>
      <c r="CA7" s="114"/>
      <c r="CB7" s="113"/>
      <c r="CC7" s="114"/>
      <c r="CD7" s="94"/>
      <c r="CE7" s="95"/>
      <c r="CF7" s="84"/>
      <c r="CG7" s="96"/>
      <c r="CH7" s="96"/>
      <c r="CI7" s="96"/>
      <c r="CJ7" s="97"/>
      <c r="CK7" s="115"/>
      <c r="CL7" s="116"/>
      <c r="CM7" s="115"/>
      <c r="CN7" s="116"/>
      <c r="CO7" s="115"/>
      <c r="CP7" s="116"/>
      <c r="CQ7" s="115"/>
      <c r="CR7" s="116"/>
      <c r="CS7" s="100"/>
      <c r="CT7" s="101">
        <v>15</v>
      </c>
      <c r="CU7" s="100"/>
      <c r="CV7" s="102"/>
      <c r="CW7" s="117"/>
      <c r="CX7" s="118"/>
      <c r="CY7" s="117"/>
      <c r="CZ7" s="118"/>
      <c r="DA7" s="117"/>
      <c r="DB7" s="118"/>
      <c r="DC7" s="117"/>
      <c r="DD7" s="118"/>
      <c r="DE7" s="105"/>
      <c r="DF7" s="106"/>
    </row>
    <row r="8" spans="1:110" ht="22.2" customHeight="1" x14ac:dyDescent="0.3">
      <c r="A8" s="70" t="s">
        <v>30</v>
      </c>
      <c r="B8" s="119" t="s">
        <v>31</v>
      </c>
      <c r="C8" s="72">
        <f t="shared" ref="C8" si="0">D8+P8</f>
        <v>18</v>
      </c>
      <c r="D8" s="73">
        <v>10</v>
      </c>
      <c r="E8" s="73">
        <v>19</v>
      </c>
      <c r="F8" s="73">
        <v>10</v>
      </c>
      <c r="G8" s="74">
        <f>F8/E8</f>
        <v>0.52631578947368418</v>
      </c>
      <c r="H8" s="120">
        <v>10</v>
      </c>
      <c r="I8" s="121">
        <f>H8/D8</f>
        <v>1</v>
      </c>
      <c r="J8" s="120">
        <v>0</v>
      </c>
      <c r="K8" s="121">
        <f>J8/H8</f>
        <v>0</v>
      </c>
      <c r="L8" s="120">
        <v>2</v>
      </c>
      <c r="M8" s="121">
        <f>L8/H8</f>
        <v>0.2</v>
      </c>
      <c r="N8" s="120">
        <v>8</v>
      </c>
      <c r="O8" s="121">
        <f>N8/H8</f>
        <v>0.8</v>
      </c>
      <c r="P8" s="77">
        <v>8</v>
      </c>
      <c r="Q8" s="77">
        <v>20</v>
      </c>
      <c r="R8" s="77">
        <v>8</v>
      </c>
      <c r="S8" s="79">
        <f>R8/Q8</f>
        <v>0.4</v>
      </c>
      <c r="T8" s="122">
        <v>8</v>
      </c>
      <c r="U8" s="123">
        <f>T8/P8</f>
        <v>1</v>
      </c>
      <c r="V8" s="122">
        <v>0</v>
      </c>
      <c r="W8" s="123">
        <f>V8/T8</f>
        <v>0</v>
      </c>
      <c r="X8" s="122">
        <v>1</v>
      </c>
      <c r="Y8" s="123">
        <f>X8/T8</f>
        <v>0.125</v>
      </c>
      <c r="Z8" s="122">
        <v>7</v>
      </c>
      <c r="AA8" s="123">
        <f>Z8/T8</f>
        <v>0.875</v>
      </c>
      <c r="AB8" s="82">
        <v>17</v>
      </c>
      <c r="AC8" s="83">
        <f>AB8/C8</f>
        <v>0.94444444444444442</v>
      </c>
      <c r="AD8" s="84">
        <f t="shared" ref="AD8" si="1">AE8+AQ8</f>
        <v>18</v>
      </c>
      <c r="AE8" s="85">
        <v>10</v>
      </c>
      <c r="AF8" s="85">
        <v>25</v>
      </c>
      <c r="AG8" s="85">
        <v>10</v>
      </c>
      <c r="AH8" s="86">
        <f>AG8/AF8</f>
        <v>0.4</v>
      </c>
      <c r="AI8" s="124">
        <v>8</v>
      </c>
      <c r="AJ8" s="125">
        <f>AI8/AE8</f>
        <v>0.8</v>
      </c>
      <c r="AK8" s="124">
        <v>2</v>
      </c>
      <c r="AL8" s="125">
        <f>AK8/AI8</f>
        <v>0.25</v>
      </c>
      <c r="AM8" s="124">
        <v>0</v>
      </c>
      <c r="AN8" s="125">
        <f>AM8/AI8</f>
        <v>0</v>
      </c>
      <c r="AO8" s="124">
        <v>4</v>
      </c>
      <c r="AP8" s="125">
        <f>AO8/AI8</f>
        <v>0.5</v>
      </c>
      <c r="AQ8" s="89">
        <v>8</v>
      </c>
      <c r="AR8" s="89">
        <v>20</v>
      </c>
      <c r="AS8" s="89">
        <v>8</v>
      </c>
      <c r="AT8" s="91">
        <f>AS8/AR8</f>
        <v>0.4</v>
      </c>
      <c r="AU8" s="126">
        <v>9</v>
      </c>
      <c r="AV8" s="127">
        <v>1</v>
      </c>
      <c r="AW8" s="126">
        <v>0</v>
      </c>
      <c r="AX8" s="127">
        <f>AW8/AU8</f>
        <v>0</v>
      </c>
      <c r="AY8" s="126">
        <v>0</v>
      </c>
      <c r="AZ8" s="127">
        <f>AY8/AU8</f>
        <v>0</v>
      </c>
      <c r="BA8" s="126">
        <v>6</v>
      </c>
      <c r="BB8" s="127">
        <f>BA8/AU8</f>
        <v>0.66666666666666663</v>
      </c>
      <c r="BC8" s="94">
        <v>17</v>
      </c>
      <c r="BD8" s="95">
        <f>BC8/AD8</f>
        <v>0.94444444444444442</v>
      </c>
      <c r="BE8" s="84">
        <f t="shared" ref="BE8" si="2">BF8+BR8</f>
        <v>18</v>
      </c>
      <c r="BF8" s="85">
        <v>10</v>
      </c>
      <c r="BG8" s="85">
        <v>38</v>
      </c>
      <c r="BH8" s="85">
        <v>10</v>
      </c>
      <c r="BI8" s="86">
        <f>BH8/BG8</f>
        <v>0.26315789473684209</v>
      </c>
      <c r="BJ8" s="128">
        <v>3</v>
      </c>
      <c r="BK8" s="125">
        <f>BJ8/BF8</f>
        <v>0.3</v>
      </c>
      <c r="BL8" s="124">
        <v>0</v>
      </c>
      <c r="BM8" s="125">
        <v>0</v>
      </c>
      <c r="BN8" s="124">
        <v>0</v>
      </c>
      <c r="BO8" s="125">
        <v>0</v>
      </c>
      <c r="BP8" s="124">
        <v>0</v>
      </c>
      <c r="BQ8" s="125">
        <v>0</v>
      </c>
      <c r="BR8" s="89">
        <v>8</v>
      </c>
      <c r="BS8" s="89">
        <v>24</v>
      </c>
      <c r="BT8" s="89">
        <v>8</v>
      </c>
      <c r="BU8" s="91">
        <f>BT8/BS8</f>
        <v>0.33333333333333331</v>
      </c>
      <c r="BV8" s="126">
        <v>8</v>
      </c>
      <c r="BW8" s="127">
        <f>BV8/BR8</f>
        <v>1</v>
      </c>
      <c r="BX8" s="126">
        <v>0</v>
      </c>
      <c r="BY8" s="127">
        <v>0</v>
      </c>
      <c r="BZ8" s="126">
        <v>0</v>
      </c>
      <c r="CA8" s="127">
        <v>0</v>
      </c>
      <c r="CB8" s="126">
        <v>0</v>
      </c>
      <c r="CC8" s="127">
        <v>0</v>
      </c>
      <c r="CD8" s="94">
        <v>18</v>
      </c>
      <c r="CE8" s="95">
        <f>CD8/BE8</f>
        <v>1</v>
      </c>
      <c r="CF8" s="84">
        <f t="shared" ref="CF8" si="3">CG8+CS8</f>
        <v>18</v>
      </c>
      <c r="CG8" s="96">
        <v>10</v>
      </c>
      <c r="CH8" s="96">
        <v>26</v>
      </c>
      <c r="CI8" s="96">
        <v>10</v>
      </c>
      <c r="CJ8" s="97">
        <f>CI8/CH8</f>
        <v>0.38461538461538464</v>
      </c>
      <c r="CK8" s="129">
        <v>6</v>
      </c>
      <c r="CL8" s="130">
        <f>CK8/CG8</f>
        <v>0.6</v>
      </c>
      <c r="CM8" s="129"/>
      <c r="CN8" s="130"/>
      <c r="CO8" s="129"/>
      <c r="CP8" s="130"/>
      <c r="CQ8" s="129"/>
      <c r="CR8" s="130"/>
      <c r="CS8" s="100">
        <v>8</v>
      </c>
      <c r="CT8" s="100">
        <v>17</v>
      </c>
      <c r="CU8" s="100">
        <v>8</v>
      </c>
      <c r="CV8" s="102">
        <f>CU8/CT8</f>
        <v>0.47058823529411764</v>
      </c>
      <c r="CW8" s="131">
        <v>8</v>
      </c>
      <c r="CX8" s="132">
        <v>1</v>
      </c>
      <c r="CY8" s="131"/>
      <c r="CZ8" s="132"/>
      <c r="DA8" s="131"/>
      <c r="DB8" s="132"/>
      <c r="DC8" s="131"/>
      <c r="DD8" s="132"/>
      <c r="DE8" s="105"/>
      <c r="DF8" s="106"/>
    </row>
    <row r="9" spans="1:110" ht="22.2" customHeight="1" x14ac:dyDescent="0.3">
      <c r="A9" s="70"/>
      <c r="B9" s="71" t="s">
        <v>32</v>
      </c>
      <c r="C9" s="72"/>
      <c r="D9" s="73"/>
      <c r="E9" s="73"/>
      <c r="F9" s="73"/>
      <c r="G9" s="74"/>
      <c r="H9" s="133"/>
      <c r="I9" s="134"/>
      <c r="J9" s="133"/>
      <c r="K9" s="134"/>
      <c r="L9" s="133"/>
      <c r="M9" s="134"/>
      <c r="N9" s="133"/>
      <c r="O9" s="134"/>
      <c r="P9" s="77"/>
      <c r="Q9" s="77"/>
      <c r="R9" s="77"/>
      <c r="S9" s="79"/>
      <c r="T9" s="135"/>
      <c r="U9" s="136"/>
      <c r="V9" s="135"/>
      <c r="W9" s="136"/>
      <c r="X9" s="135"/>
      <c r="Y9" s="136"/>
      <c r="Z9" s="135"/>
      <c r="AA9" s="136"/>
      <c r="AB9" s="82"/>
      <c r="AC9" s="83"/>
      <c r="AD9" s="84"/>
      <c r="AE9" s="85"/>
      <c r="AF9" s="85"/>
      <c r="AG9" s="85"/>
      <c r="AH9" s="86"/>
      <c r="AI9" s="137"/>
      <c r="AJ9" s="138"/>
      <c r="AK9" s="137"/>
      <c r="AL9" s="138"/>
      <c r="AM9" s="137"/>
      <c r="AN9" s="138"/>
      <c r="AO9" s="137"/>
      <c r="AP9" s="138"/>
      <c r="AQ9" s="89"/>
      <c r="AR9" s="89"/>
      <c r="AS9" s="89"/>
      <c r="AT9" s="91"/>
      <c r="AU9" s="139"/>
      <c r="AV9" s="140"/>
      <c r="AW9" s="139"/>
      <c r="AX9" s="140"/>
      <c r="AY9" s="139"/>
      <c r="AZ9" s="140"/>
      <c r="BA9" s="139"/>
      <c r="BB9" s="140"/>
      <c r="BC9" s="94"/>
      <c r="BD9" s="95"/>
      <c r="BE9" s="84"/>
      <c r="BF9" s="85"/>
      <c r="BG9" s="85"/>
      <c r="BH9" s="85"/>
      <c r="BI9" s="86"/>
      <c r="BJ9" s="141"/>
      <c r="BK9" s="138"/>
      <c r="BL9" s="137"/>
      <c r="BM9" s="138"/>
      <c r="BN9" s="137"/>
      <c r="BO9" s="138"/>
      <c r="BP9" s="137"/>
      <c r="BQ9" s="138"/>
      <c r="BR9" s="89"/>
      <c r="BS9" s="89"/>
      <c r="BT9" s="89"/>
      <c r="BU9" s="91"/>
      <c r="BV9" s="139"/>
      <c r="BW9" s="140"/>
      <c r="BX9" s="139"/>
      <c r="BY9" s="140"/>
      <c r="BZ9" s="139"/>
      <c r="CA9" s="140"/>
      <c r="CB9" s="139"/>
      <c r="CC9" s="140"/>
      <c r="CD9" s="94"/>
      <c r="CE9" s="95"/>
      <c r="CF9" s="84"/>
      <c r="CG9" s="96"/>
      <c r="CH9" s="96"/>
      <c r="CI9" s="96"/>
      <c r="CJ9" s="97"/>
      <c r="CK9" s="142"/>
      <c r="CL9" s="143"/>
      <c r="CM9" s="142"/>
      <c r="CN9" s="143"/>
      <c r="CO9" s="142"/>
      <c r="CP9" s="143"/>
      <c r="CQ9" s="142"/>
      <c r="CR9" s="143"/>
      <c r="CS9" s="100"/>
      <c r="CT9" s="100"/>
      <c r="CU9" s="100"/>
      <c r="CV9" s="102"/>
      <c r="CW9" s="144"/>
      <c r="CX9" s="145"/>
      <c r="CY9" s="144"/>
      <c r="CZ9" s="145"/>
      <c r="DA9" s="144"/>
      <c r="DB9" s="145"/>
      <c r="DC9" s="144"/>
      <c r="DD9" s="145"/>
      <c r="DE9" s="105"/>
      <c r="DF9" s="106"/>
    </row>
    <row r="10" spans="1:110" ht="22.2" customHeight="1" x14ac:dyDescent="0.3">
      <c r="A10" s="70"/>
      <c r="B10" s="71" t="s">
        <v>33</v>
      </c>
      <c r="C10" s="72"/>
      <c r="D10" s="73"/>
      <c r="E10" s="73"/>
      <c r="F10" s="73"/>
      <c r="G10" s="74"/>
      <c r="H10" s="107"/>
      <c r="I10" s="108"/>
      <c r="J10" s="107"/>
      <c r="K10" s="108"/>
      <c r="L10" s="107"/>
      <c r="M10" s="108"/>
      <c r="N10" s="107"/>
      <c r="O10" s="108"/>
      <c r="P10" s="77"/>
      <c r="Q10" s="77"/>
      <c r="R10" s="77"/>
      <c r="S10" s="79"/>
      <c r="T10" s="109"/>
      <c r="U10" s="110"/>
      <c r="V10" s="109"/>
      <c r="W10" s="110"/>
      <c r="X10" s="109"/>
      <c r="Y10" s="110"/>
      <c r="Z10" s="109"/>
      <c r="AA10" s="110"/>
      <c r="AB10" s="82"/>
      <c r="AC10" s="83"/>
      <c r="AD10" s="84"/>
      <c r="AE10" s="85"/>
      <c r="AF10" s="85"/>
      <c r="AG10" s="85"/>
      <c r="AH10" s="86"/>
      <c r="AI10" s="111"/>
      <c r="AJ10" s="112"/>
      <c r="AK10" s="111"/>
      <c r="AL10" s="112"/>
      <c r="AM10" s="111"/>
      <c r="AN10" s="112"/>
      <c r="AO10" s="111"/>
      <c r="AP10" s="112"/>
      <c r="AQ10" s="89"/>
      <c r="AR10" s="89"/>
      <c r="AS10" s="89"/>
      <c r="AT10" s="91"/>
      <c r="AU10" s="113"/>
      <c r="AV10" s="114"/>
      <c r="AW10" s="113"/>
      <c r="AX10" s="114"/>
      <c r="AY10" s="113"/>
      <c r="AZ10" s="114"/>
      <c r="BA10" s="113"/>
      <c r="BB10" s="114"/>
      <c r="BC10" s="94"/>
      <c r="BD10" s="95"/>
      <c r="BE10" s="84"/>
      <c r="BF10" s="85"/>
      <c r="BG10" s="85"/>
      <c r="BH10" s="85"/>
      <c r="BI10" s="86"/>
      <c r="BJ10" s="146"/>
      <c r="BK10" s="112"/>
      <c r="BL10" s="111"/>
      <c r="BM10" s="112"/>
      <c r="BN10" s="111"/>
      <c r="BO10" s="112"/>
      <c r="BP10" s="111"/>
      <c r="BQ10" s="112"/>
      <c r="BR10" s="89"/>
      <c r="BS10" s="89"/>
      <c r="BT10" s="89"/>
      <c r="BU10" s="91"/>
      <c r="BV10" s="113"/>
      <c r="BW10" s="114"/>
      <c r="BX10" s="113"/>
      <c r="BY10" s="114"/>
      <c r="BZ10" s="113"/>
      <c r="CA10" s="114"/>
      <c r="CB10" s="113"/>
      <c r="CC10" s="114"/>
      <c r="CD10" s="94"/>
      <c r="CE10" s="95"/>
      <c r="CF10" s="84"/>
      <c r="CG10" s="96"/>
      <c r="CH10" s="96"/>
      <c r="CI10" s="96"/>
      <c r="CJ10" s="97"/>
      <c r="CK10" s="115"/>
      <c r="CL10" s="116"/>
      <c r="CM10" s="115"/>
      <c r="CN10" s="116"/>
      <c r="CO10" s="115"/>
      <c r="CP10" s="116"/>
      <c r="CQ10" s="115"/>
      <c r="CR10" s="116"/>
      <c r="CS10" s="100"/>
      <c r="CT10" s="100"/>
      <c r="CU10" s="100"/>
      <c r="CV10" s="102"/>
      <c r="CW10" s="117"/>
      <c r="CX10" s="118"/>
      <c r="CY10" s="117"/>
      <c r="CZ10" s="118"/>
      <c r="DA10" s="117"/>
      <c r="DB10" s="118"/>
      <c r="DC10" s="117"/>
      <c r="DD10" s="118"/>
      <c r="DE10" s="105"/>
      <c r="DF10" s="106"/>
    </row>
    <row r="11" spans="1:110" ht="22.2" customHeight="1" x14ac:dyDescent="0.25">
      <c r="A11" s="70" t="s">
        <v>34</v>
      </c>
      <c r="B11" s="119" t="s">
        <v>35</v>
      </c>
      <c r="C11" s="72">
        <f>F11+P11</f>
        <v>15</v>
      </c>
      <c r="D11" s="73">
        <v>8</v>
      </c>
      <c r="E11" s="73">
        <v>24</v>
      </c>
      <c r="F11" s="73">
        <v>8</v>
      </c>
      <c r="G11" s="74">
        <f>F11/E11</f>
        <v>0.33333333333333331</v>
      </c>
      <c r="H11" s="120">
        <v>5</v>
      </c>
      <c r="I11" s="121">
        <f>H11/D11</f>
        <v>0.625</v>
      </c>
      <c r="J11" s="120">
        <v>1</v>
      </c>
      <c r="K11" s="121">
        <f>J11/H11</f>
        <v>0.2</v>
      </c>
      <c r="L11" s="120">
        <v>1</v>
      </c>
      <c r="M11" s="121">
        <f>L11/H11</f>
        <v>0.2</v>
      </c>
      <c r="N11" s="120">
        <v>3</v>
      </c>
      <c r="O11" s="121">
        <f>N11/H11</f>
        <v>0.6</v>
      </c>
      <c r="P11" s="147">
        <v>7</v>
      </c>
      <c r="Q11" s="148">
        <v>14</v>
      </c>
      <c r="R11" s="147">
        <v>7</v>
      </c>
      <c r="S11" s="79">
        <f>R11/20</f>
        <v>0.35</v>
      </c>
      <c r="T11" s="122">
        <v>10</v>
      </c>
      <c r="U11" s="123">
        <v>1</v>
      </c>
      <c r="V11" s="122">
        <v>1</v>
      </c>
      <c r="W11" s="123">
        <f>V11/T11</f>
        <v>0.1</v>
      </c>
      <c r="X11" s="122">
        <v>0</v>
      </c>
      <c r="Y11" s="123">
        <f>X11/T11</f>
        <v>0</v>
      </c>
      <c r="Z11" s="122">
        <v>4</v>
      </c>
      <c r="AA11" s="123">
        <f>Z11/T11</f>
        <v>0.4</v>
      </c>
      <c r="AB11" s="82">
        <v>15</v>
      </c>
      <c r="AC11" s="83">
        <f>AB11/C11</f>
        <v>1</v>
      </c>
      <c r="AD11" s="84">
        <f>AG11+AQ11</f>
        <v>15</v>
      </c>
      <c r="AE11" s="85">
        <v>8</v>
      </c>
      <c r="AF11" s="85">
        <v>23</v>
      </c>
      <c r="AG11" s="85">
        <v>8</v>
      </c>
      <c r="AH11" s="86">
        <f>AG11/AF11</f>
        <v>0.34782608695652173</v>
      </c>
      <c r="AI11" s="124">
        <v>7</v>
      </c>
      <c r="AJ11" s="125">
        <f>AI11/AE11</f>
        <v>0.875</v>
      </c>
      <c r="AK11" s="124">
        <v>1</v>
      </c>
      <c r="AL11" s="125">
        <f>AK11/AI11</f>
        <v>0.14285714285714285</v>
      </c>
      <c r="AM11" s="124">
        <v>0</v>
      </c>
      <c r="AN11" s="125">
        <f>AM11/AI11</f>
        <v>0</v>
      </c>
      <c r="AO11" s="124">
        <v>2</v>
      </c>
      <c r="AP11" s="125">
        <f>AO11/AI11</f>
        <v>0.2857142857142857</v>
      </c>
      <c r="AQ11" s="149">
        <v>7</v>
      </c>
      <c r="AR11" s="150">
        <v>13</v>
      </c>
      <c r="AS11" s="149">
        <v>7</v>
      </c>
      <c r="AT11" s="91">
        <f>AS11/20</f>
        <v>0.35</v>
      </c>
      <c r="AU11" s="126">
        <v>8</v>
      </c>
      <c r="AV11" s="127">
        <v>1</v>
      </c>
      <c r="AW11" s="126">
        <v>0</v>
      </c>
      <c r="AX11" s="127">
        <f>AW11/AU11</f>
        <v>0</v>
      </c>
      <c r="AY11" s="126">
        <v>0</v>
      </c>
      <c r="AZ11" s="127">
        <f>AY11/AU11</f>
        <v>0</v>
      </c>
      <c r="BA11" s="126">
        <v>4</v>
      </c>
      <c r="BB11" s="127">
        <f>BA11/AU11</f>
        <v>0.5</v>
      </c>
      <c r="BC11" s="94">
        <v>15</v>
      </c>
      <c r="BD11" s="95">
        <f>BC11/AD11</f>
        <v>1</v>
      </c>
      <c r="BE11" s="84">
        <f>BH11+BR11</f>
        <v>15</v>
      </c>
      <c r="BF11" s="85">
        <v>8</v>
      </c>
      <c r="BG11" s="85">
        <v>27</v>
      </c>
      <c r="BH11" s="85">
        <v>8</v>
      </c>
      <c r="BI11" s="86">
        <f>BH11/BG11</f>
        <v>0.29629629629629628</v>
      </c>
      <c r="BJ11" s="124">
        <v>5</v>
      </c>
      <c r="BK11" s="125">
        <f>BJ11/BF11</f>
        <v>0.625</v>
      </c>
      <c r="BL11" s="124">
        <v>0</v>
      </c>
      <c r="BM11" s="125">
        <v>0</v>
      </c>
      <c r="BN11" s="124">
        <v>0</v>
      </c>
      <c r="BO11" s="125">
        <v>0</v>
      </c>
      <c r="BP11" s="124">
        <v>0</v>
      </c>
      <c r="BQ11" s="125">
        <v>0</v>
      </c>
      <c r="BR11" s="149">
        <v>7</v>
      </c>
      <c r="BS11" s="150">
        <v>17</v>
      </c>
      <c r="BT11" s="149">
        <v>7</v>
      </c>
      <c r="BU11" s="91">
        <f>BT11/20</f>
        <v>0.35</v>
      </c>
      <c r="BV11" s="126">
        <v>8</v>
      </c>
      <c r="BW11" s="127">
        <v>1</v>
      </c>
      <c r="BX11" s="126">
        <v>0</v>
      </c>
      <c r="BY11" s="127">
        <v>0</v>
      </c>
      <c r="BZ11" s="126">
        <v>0</v>
      </c>
      <c r="CA11" s="127">
        <v>0</v>
      </c>
      <c r="CB11" s="126">
        <v>0</v>
      </c>
      <c r="CC11" s="127">
        <v>0</v>
      </c>
      <c r="CD11" s="94">
        <v>15</v>
      </c>
      <c r="CE11" s="95">
        <f>CD11/BE11</f>
        <v>1</v>
      </c>
      <c r="CF11" s="84">
        <f>CI11+CS11</f>
        <v>15</v>
      </c>
      <c r="CG11" s="96">
        <v>8</v>
      </c>
      <c r="CH11" s="96">
        <v>21</v>
      </c>
      <c r="CI11" s="96">
        <v>8</v>
      </c>
      <c r="CJ11" s="97">
        <f>CI11/CH11</f>
        <v>0.38095238095238093</v>
      </c>
      <c r="CK11" s="129">
        <v>6</v>
      </c>
      <c r="CL11" s="130">
        <f>CK11/CG11</f>
        <v>0.75</v>
      </c>
      <c r="CM11" s="129"/>
      <c r="CN11" s="130"/>
      <c r="CO11" s="129"/>
      <c r="CP11" s="130"/>
      <c r="CQ11" s="129"/>
      <c r="CR11" s="130"/>
      <c r="CS11" s="151">
        <v>7</v>
      </c>
      <c r="CT11" s="100">
        <v>22</v>
      </c>
      <c r="CU11" s="151">
        <v>7</v>
      </c>
      <c r="CV11" s="102">
        <f>CU11/20</f>
        <v>0.35</v>
      </c>
      <c r="CW11" s="131">
        <v>8</v>
      </c>
      <c r="CX11" s="132">
        <v>1</v>
      </c>
      <c r="CY11" s="131"/>
      <c r="CZ11" s="132"/>
      <c r="DA11" s="131"/>
      <c r="DB11" s="132"/>
      <c r="DC11" s="131"/>
      <c r="DD11" s="132"/>
      <c r="DE11" s="105"/>
      <c r="DF11" s="106"/>
    </row>
    <row r="12" spans="1:110" ht="22.2" customHeight="1" x14ac:dyDescent="0.25">
      <c r="A12" s="70"/>
      <c r="B12" s="119" t="s">
        <v>36</v>
      </c>
      <c r="C12" s="72"/>
      <c r="D12" s="73"/>
      <c r="E12" s="73"/>
      <c r="F12" s="73"/>
      <c r="G12" s="74"/>
      <c r="H12" s="107"/>
      <c r="I12" s="108"/>
      <c r="J12" s="107"/>
      <c r="K12" s="108"/>
      <c r="L12" s="107"/>
      <c r="M12" s="108"/>
      <c r="N12" s="107"/>
      <c r="O12" s="108"/>
      <c r="P12" s="147"/>
      <c r="Q12" s="148">
        <v>4</v>
      </c>
      <c r="R12" s="147"/>
      <c r="S12" s="79"/>
      <c r="T12" s="109"/>
      <c r="U12" s="110"/>
      <c r="V12" s="109"/>
      <c r="W12" s="110"/>
      <c r="X12" s="109"/>
      <c r="Y12" s="110"/>
      <c r="Z12" s="109"/>
      <c r="AA12" s="110"/>
      <c r="AB12" s="82"/>
      <c r="AC12" s="83"/>
      <c r="AD12" s="84"/>
      <c r="AE12" s="85"/>
      <c r="AF12" s="85"/>
      <c r="AG12" s="85"/>
      <c r="AH12" s="86"/>
      <c r="AI12" s="111"/>
      <c r="AJ12" s="112"/>
      <c r="AK12" s="111"/>
      <c r="AL12" s="112"/>
      <c r="AM12" s="111"/>
      <c r="AN12" s="112"/>
      <c r="AO12" s="111"/>
      <c r="AP12" s="112"/>
      <c r="AQ12" s="149"/>
      <c r="AR12" s="150">
        <v>7</v>
      </c>
      <c r="AS12" s="149"/>
      <c r="AT12" s="91"/>
      <c r="AU12" s="113"/>
      <c r="AV12" s="114"/>
      <c r="AW12" s="113"/>
      <c r="AX12" s="114"/>
      <c r="AY12" s="113"/>
      <c r="AZ12" s="114"/>
      <c r="BA12" s="113"/>
      <c r="BB12" s="114"/>
      <c r="BC12" s="94"/>
      <c r="BD12" s="95"/>
      <c r="BE12" s="84"/>
      <c r="BF12" s="85"/>
      <c r="BG12" s="85"/>
      <c r="BH12" s="85"/>
      <c r="BI12" s="86"/>
      <c r="BJ12" s="111"/>
      <c r="BK12" s="112"/>
      <c r="BL12" s="111"/>
      <c r="BM12" s="112"/>
      <c r="BN12" s="111"/>
      <c r="BO12" s="112"/>
      <c r="BP12" s="111"/>
      <c r="BQ12" s="112"/>
      <c r="BR12" s="149"/>
      <c r="BS12" s="150">
        <v>3</v>
      </c>
      <c r="BT12" s="149"/>
      <c r="BU12" s="91"/>
      <c r="BV12" s="113"/>
      <c r="BW12" s="114"/>
      <c r="BX12" s="113"/>
      <c r="BY12" s="114"/>
      <c r="BZ12" s="113"/>
      <c r="CA12" s="114"/>
      <c r="CB12" s="113"/>
      <c r="CC12" s="114"/>
      <c r="CD12" s="94"/>
      <c r="CE12" s="95"/>
      <c r="CF12" s="84"/>
      <c r="CG12" s="96"/>
      <c r="CH12" s="96"/>
      <c r="CI12" s="96"/>
      <c r="CJ12" s="97"/>
      <c r="CK12" s="115"/>
      <c r="CL12" s="116"/>
      <c r="CM12" s="115"/>
      <c r="CN12" s="116"/>
      <c r="CO12" s="115"/>
      <c r="CP12" s="116"/>
      <c r="CQ12" s="115"/>
      <c r="CR12" s="116"/>
      <c r="CS12" s="151"/>
      <c r="CT12" s="100"/>
      <c r="CU12" s="151"/>
      <c r="CV12" s="102"/>
      <c r="CW12" s="117"/>
      <c r="CX12" s="118"/>
      <c r="CY12" s="117"/>
      <c r="CZ12" s="118"/>
      <c r="DA12" s="117"/>
      <c r="DB12" s="118"/>
      <c r="DC12" s="117"/>
      <c r="DD12" s="118"/>
      <c r="DE12" s="105"/>
      <c r="DF12" s="106"/>
    </row>
    <row r="13" spans="1:110" ht="22.2" customHeight="1" x14ac:dyDescent="0.3">
      <c r="A13" s="70" t="s">
        <v>37</v>
      </c>
      <c r="B13" s="119" t="s">
        <v>38</v>
      </c>
      <c r="C13" s="72">
        <f>F13+P13</f>
        <v>16</v>
      </c>
      <c r="D13" s="73">
        <v>11</v>
      </c>
      <c r="E13" s="73">
        <v>21</v>
      </c>
      <c r="F13" s="73">
        <v>11</v>
      </c>
      <c r="G13" s="74">
        <f>F13/E13</f>
        <v>0.52380952380952384</v>
      </c>
      <c r="H13" s="120">
        <v>10</v>
      </c>
      <c r="I13" s="121">
        <f>H13/D13</f>
        <v>0.90909090909090906</v>
      </c>
      <c r="J13" s="120">
        <v>1</v>
      </c>
      <c r="K13" s="121">
        <f>J13/H13</f>
        <v>0.1</v>
      </c>
      <c r="L13" s="120">
        <v>4</v>
      </c>
      <c r="M13" s="121">
        <f>L13/H13</f>
        <v>0.4</v>
      </c>
      <c r="N13" s="120">
        <v>4</v>
      </c>
      <c r="O13" s="121">
        <f>N13/H13</f>
        <v>0.4</v>
      </c>
      <c r="P13" s="23">
        <v>5</v>
      </c>
      <c r="Q13" s="77">
        <v>12</v>
      </c>
      <c r="R13" s="23">
        <v>5</v>
      </c>
      <c r="S13" s="79">
        <f>R13/Q13</f>
        <v>0.41666666666666669</v>
      </c>
      <c r="T13" s="122">
        <v>7</v>
      </c>
      <c r="U13" s="123">
        <v>1</v>
      </c>
      <c r="V13" s="122">
        <v>4</v>
      </c>
      <c r="W13" s="123">
        <f>V13/T13</f>
        <v>0.5714285714285714</v>
      </c>
      <c r="X13" s="122">
        <v>0</v>
      </c>
      <c r="Y13" s="123">
        <f>X13/T13</f>
        <v>0</v>
      </c>
      <c r="Z13" s="122">
        <v>3</v>
      </c>
      <c r="AA13" s="123">
        <f>Z13/T13</f>
        <v>0.42857142857142855</v>
      </c>
      <c r="AB13" s="82">
        <v>16</v>
      </c>
      <c r="AC13" s="83">
        <f>AB13/C13</f>
        <v>1</v>
      </c>
      <c r="AD13" s="84">
        <f>AG13+AQ13</f>
        <v>16</v>
      </c>
      <c r="AE13" s="85">
        <v>11</v>
      </c>
      <c r="AF13" s="85">
        <v>12</v>
      </c>
      <c r="AG13" s="85">
        <v>11</v>
      </c>
      <c r="AH13" s="86">
        <f>AG13/AF13</f>
        <v>0.91666666666666663</v>
      </c>
      <c r="AI13" s="124">
        <v>6</v>
      </c>
      <c r="AJ13" s="125">
        <f>AI13/AE13</f>
        <v>0.54545454545454541</v>
      </c>
      <c r="AK13" s="124">
        <v>3</v>
      </c>
      <c r="AL13" s="125">
        <f>AK13/AI13</f>
        <v>0.5</v>
      </c>
      <c r="AM13" s="124">
        <v>1</v>
      </c>
      <c r="AN13" s="125">
        <f>AM13/AI13</f>
        <v>0.16666666666666666</v>
      </c>
      <c r="AO13" s="124">
        <v>1</v>
      </c>
      <c r="AP13" s="125">
        <f>AO13/AI13</f>
        <v>0.16666666666666666</v>
      </c>
      <c r="AQ13" s="152">
        <v>5</v>
      </c>
      <c r="AR13" s="89">
        <v>13</v>
      </c>
      <c r="AS13" s="152">
        <v>5</v>
      </c>
      <c r="AT13" s="91">
        <f>AS13/AR13</f>
        <v>0.38461538461538464</v>
      </c>
      <c r="AU13" s="126">
        <v>8</v>
      </c>
      <c r="AV13" s="127">
        <v>1</v>
      </c>
      <c r="AW13" s="126">
        <v>0</v>
      </c>
      <c r="AX13" s="127">
        <f>AW13/AU13</f>
        <v>0</v>
      </c>
      <c r="AY13" s="126">
        <v>2</v>
      </c>
      <c r="AZ13" s="127">
        <f>AY13/AU13</f>
        <v>0.25</v>
      </c>
      <c r="BA13" s="126">
        <v>2</v>
      </c>
      <c r="BB13" s="127">
        <f>BA13/AU13</f>
        <v>0.25</v>
      </c>
      <c r="BC13" s="94">
        <v>16</v>
      </c>
      <c r="BD13" s="95">
        <f>BC13/AD13</f>
        <v>1</v>
      </c>
      <c r="BE13" s="84">
        <f>BH13+BR13</f>
        <v>17</v>
      </c>
      <c r="BF13" s="85">
        <v>9</v>
      </c>
      <c r="BG13" s="85">
        <v>26</v>
      </c>
      <c r="BH13" s="85">
        <v>9</v>
      </c>
      <c r="BI13" s="86">
        <f>BH13/BG13</f>
        <v>0.34615384615384615</v>
      </c>
      <c r="BJ13" s="124">
        <v>3</v>
      </c>
      <c r="BK13" s="125">
        <f>BJ13/BF13</f>
        <v>0.33333333333333331</v>
      </c>
      <c r="BL13" s="124">
        <v>0</v>
      </c>
      <c r="BM13" s="125">
        <v>0</v>
      </c>
      <c r="BN13" s="124">
        <v>0</v>
      </c>
      <c r="BO13" s="125">
        <v>0</v>
      </c>
      <c r="BP13" s="124">
        <v>0</v>
      </c>
      <c r="BQ13" s="125">
        <v>0</v>
      </c>
      <c r="BR13" s="152">
        <v>8</v>
      </c>
      <c r="BS13" s="89">
        <v>19</v>
      </c>
      <c r="BT13" s="152">
        <v>8</v>
      </c>
      <c r="BU13" s="91">
        <f>BT13/BS13</f>
        <v>0.42105263157894735</v>
      </c>
      <c r="BV13" s="126">
        <v>9</v>
      </c>
      <c r="BW13" s="127">
        <v>1</v>
      </c>
      <c r="BX13" s="126">
        <v>0</v>
      </c>
      <c r="BY13" s="127">
        <v>0</v>
      </c>
      <c r="BZ13" s="126">
        <v>0</v>
      </c>
      <c r="CA13" s="127">
        <v>0</v>
      </c>
      <c r="CB13" s="126">
        <v>0</v>
      </c>
      <c r="CC13" s="127">
        <v>0</v>
      </c>
      <c r="CD13" s="94">
        <v>17</v>
      </c>
      <c r="CE13" s="95">
        <f>CD13/BE13</f>
        <v>1</v>
      </c>
      <c r="CF13" s="84">
        <f>CI13+CS13</f>
        <v>17</v>
      </c>
      <c r="CG13" s="96">
        <v>11</v>
      </c>
      <c r="CH13" s="96">
        <v>33</v>
      </c>
      <c r="CI13" s="96">
        <v>11</v>
      </c>
      <c r="CJ13" s="97">
        <f>CI13/CH13</f>
        <v>0.33333333333333331</v>
      </c>
      <c r="CK13" s="129">
        <v>6</v>
      </c>
      <c r="CL13" s="130">
        <f>CK13/CG13</f>
        <v>0.54545454545454541</v>
      </c>
      <c r="CM13" s="129"/>
      <c r="CN13" s="130"/>
      <c r="CO13" s="129"/>
      <c r="CP13" s="130"/>
      <c r="CQ13" s="129"/>
      <c r="CR13" s="130"/>
      <c r="CS13" s="153">
        <v>6</v>
      </c>
      <c r="CT13" s="100">
        <v>24</v>
      </c>
      <c r="CU13" s="153">
        <v>6</v>
      </c>
      <c r="CV13" s="102">
        <f>CU13/CT13</f>
        <v>0.25</v>
      </c>
      <c r="CW13" s="131">
        <v>3</v>
      </c>
      <c r="CX13" s="132">
        <f>CW13/CS13</f>
        <v>0.5</v>
      </c>
      <c r="CY13" s="131"/>
      <c r="CZ13" s="132"/>
      <c r="DA13" s="131"/>
      <c r="DB13" s="132"/>
      <c r="DC13" s="131"/>
      <c r="DD13" s="132"/>
      <c r="DE13" s="105"/>
      <c r="DF13" s="106"/>
    </row>
    <row r="14" spans="1:110" ht="22.2" customHeight="1" x14ac:dyDescent="0.3">
      <c r="A14" s="70"/>
      <c r="B14" s="119" t="s">
        <v>39</v>
      </c>
      <c r="C14" s="72"/>
      <c r="D14" s="73"/>
      <c r="E14" s="73"/>
      <c r="F14" s="73"/>
      <c r="G14" s="74"/>
      <c r="H14" s="133"/>
      <c r="I14" s="134"/>
      <c r="J14" s="133"/>
      <c r="K14" s="134"/>
      <c r="L14" s="133"/>
      <c r="M14" s="134"/>
      <c r="N14" s="133"/>
      <c r="O14" s="134"/>
      <c r="P14" s="23"/>
      <c r="Q14" s="77"/>
      <c r="R14" s="23"/>
      <c r="S14" s="79"/>
      <c r="T14" s="135"/>
      <c r="U14" s="136"/>
      <c r="V14" s="135"/>
      <c r="W14" s="136"/>
      <c r="X14" s="135"/>
      <c r="Y14" s="136"/>
      <c r="Z14" s="135"/>
      <c r="AA14" s="136"/>
      <c r="AB14" s="82"/>
      <c r="AC14" s="83"/>
      <c r="AD14" s="84"/>
      <c r="AE14" s="85"/>
      <c r="AF14" s="85"/>
      <c r="AG14" s="85"/>
      <c r="AH14" s="86"/>
      <c r="AI14" s="137"/>
      <c r="AJ14" s="138"/>
      <c r="AK14" s="137"/>
      <c r="AL14" s="138"/>
      <c r="AM14" s="137"/>
      <c r="AN14" s="138"/>
      <c r="AO14" s="137"/>
      <c r="AP14" s="138"/>
      <c r="AQ14" s="152"/>
      <c r="AR14" s="89"/>
      <c r="AS14" s="152"/>
      <c r="AT14" s="91"/>
      <c r="AU14" s="139"/>
      <c r="AV14" s="140"/>
      <c r="AW14" s="139"/>
      <c r="AX14" s="140"/>
      <c r="AY14" s="139"/>
      <c r="AZ14" s="140"/>
      <c r="BA14" s="139"/>
      <c r="BB14" s="140"/>
      <c r="BC14" s="94"/>
      <c r="BD14" s="95"/>
      <c r="BE14" s="84"/>
      <c r="BF14" s="85"/>
      <c r="BG14" s="85"/>
      <c r="BH14" s="85"/>
      <c r="BI14" s="86"/>
      <c r="BJ14" s="137"/>
      <c r="BK14" s="138"/>
      <c r="BL14" s="137"/>
      <c r="BM14" s="138"/>
      <c r="BN14" s="137"/>
      <c r="BO14" s="138"/>
      <c r="BP14" s="137"/>
      <c r="BQ14" s="138"/>
      <c r="BR14" s="152"/>
      <c r="BS14" s="89"/>
      <c r="BT14" s="152"/>
      <c r="BU14" s="91"/>
      <c r="BV14" s="139"/>
      <c r="BW14" s="140"/>
      <c r="BX14" s="139"/>
      <c r="BY14" s="140"/>
      <c r="BZ14" s="139"/>
      <c r="CA14" s="140"/>
      <c r="CB14" s="139"/>
      <c r="CC14" s="140"/>
      <c r="CD14" s="94"/>
      <c r="CE14" s="95"/>
      <c r="CF14" s="84"/>
      <c r="CG14" s="96"/>
      <c r="CH14" s="96"/>
      <c r="CI14" s="96"/>
      <c r="CJ14" s="97"/>
      <c r="CK14" s="142"/>
      <c r="CL14" s="143"/>
      <c r="CM14" s="142"/>
      <c r="CN14" s="143"/>
      <c r="CO14" s="142"/>
      <c r="CP14" s="143"/>
      <c r="CQ14" s="142"/>
      <c r="CR14" s="143"/>
      <c r="CS14" s="153"/>
      <c r="CT14" s="100"/>
      <c r="CU14" s="153"/>
      <c r="CV14" s="102"/>
      <c r="CW14" s="144"/>
      <c r="CX14" s="145"/>
      <c r="CY14" s="144"/>
      <c r="CZ14" s="145"/>
      <c r="DA14" s="144"/>
      <c r="DB14" s="145"/>
      <c r="DC14" s="144"/>
      <c r="DD14" s="145"/>
      <c r="DE14" s="105"/>
      <c r="DF14" s="106"/>
    </row>
    <row r="15" spans="1:110" ht="22.2" customHeight="1" x14ac:dyDescent="0.3">
      <c r="A15" s="70"/>
      <c r="B15" s="119" t="s">
        <v>40</v>
      </c>
      <c r="C15" s="72"/>
      <c r="D15" s="73"/>
      <c r="E15" s="73"/>
      <c r="F15" s="73"/>
      <c r="G15" s="74"/>
      <c r="H15" s="107"/>
      <c r="I15" s="108"/>
      <c r="J15" s="107"/>
      <c r="K15" s="108"/>
      <c r="L15" s="107"/>
      <c r="M15" s="108"/>
      <c r="N15" s="107"/>
      <c r="O15" s="108"/>
      <c r="P15" s="23"/>
      <c r="Q15" s="77"/>
      <c r="R15" s="23"/>
      <c r="S15" s="79"/>
      <c r="T15" s="109"/>
      <c r="U15" s="110"/>
      <c r="V15" s="109"/>
      <c r="W15" s="110"/>
      <c r="X15" s="109"/>
      <c r="Y15" s="110"/>
      <c r="Z15" s="109"/>
      <c r="AA15" s="110"/>
      <c r="AB15" s="82"/>
      <c r="AC15" s="83"/>
      <c r="AD15" s="84"/>
      <c r="AE15" s="85"/>
      <c r="AF15" s="85"/>
      <c r="AG15" s="85"/>
      <c r="AH15" s="86"/>
      <c r="AI15" s="111"/>
      <c r="AJ15" s="112"/>
      <c r="AK15" s="111"/>
      <c r="AL15" s="112"/>
      <c r="AM15" s="111"/>
      <c r="AN15" s="112"/>
      <c r="AO15" s="111"/>
      <c r="AP15" s="112"/>
      <c r="AQ15" s="152"/>
      <c r="AR15" s="89"/>
      <c r="AS15" s="152"/>
      <c r="AT15" s="91"/>
      <c r="AU15" s="113"/>
      <c r="AV15" s="114"/>
      <c r="AW15" s="113"/>
      <c r="AX15" s="114"/>
      <c r="AY15" s="113"/>
      <c r="AZ15" s="114"/>
      <c r="BA15" s="113"/>
      <c r="BB15" s="114"/>
      <c r="BC15" s="94"/>
      <c r="BD15" s="95"/>
      <c r="BE15" s="84"/>
      <c r="BF15" s="85"/>
      <c r="BG15" s="85"/>
      <c r="BH15" s="85"/>
      <c r="BI15" s="86"/>
      <c r="BJ15" s="111"/>
      <c r="BK15" s="112"/>
      <c r="BL15" s="111"/>
      <c r="BM15" s="112"/>
      <c r="BN15" s="111"/>
      <c r="BO15" s="112"/>
      <c r="BP15" s="111"/>
      <c r="BQ15" s="112"/>
      <c r="BR15" s="152"/>
      <c r="BS15" s="89"/>
      <c r="BT15" s="152"/>
      <c r="BU15" s="91"/>
      <c r="BV15" s="113"/>
      <c r="BW15" s="114"/>
      <c r="BX15" s="113"/>
      <c r="BY15" s="114"/>
      <c r="BZ15" s="113"/>
      <c r="CA15" s="114"/>
      <c r="CB15" s="113"/>
      <c r="CC15" s="114"/>
      <c r="CD15" s="94"/>
      <c r="CE15" s="95"/>
      <c r="CF15" s="84"/>
      <c r="CG15" s="96"/>
      <c r="CH15" s="96"/>
      <c r="CI15" s="96"/>
      <c r="CJ15" s="97"/>
      <c r="CK15" s="115"/>
      <c r="CL15" s="116"/>
      <c r="CM15" s="115"/>
      <c r="CN15" s="116"/>
      <c r="CO15" s="115"/>
      <c r="CP15" s="116"/>
      <c r="CQ15" s="115"/>
      <c r="CR15" s="116"/>
      <c r="CS15" s="153"/>
      <c r="CT15" s="100"/>
      <c r="CU15" s="153"/>
      <c r="CV15" s="102"/>
      <c r="CW15" s="117"/>
      <c r="CX15" s="118"/>
      <c r="CY15" s="117"/>
      <c r="CZ15" s="118"/>
      <c r="DA15" s="117"/>
      <c r="DB15" s="118"/>
      <c r="DC15" s="117"/>
      <c r="DD15" s="118"/>
      <c r="DE15" s="105"/>
      <c r="DF15" s="106"/>
    </row>
    <row r="16" spans="1:110" ht="22.2" customHeight="1" x14ac:dyDescent="0.25">
      <c r="A16" s="154" t="s">
        <v>41</v>
      </c>
      <c r="B16" s="155" t="s">
        <v>42</v>
      </c>
      <c r="C16" s="156">
        <f>F16+P16</f>
        <v>15</v>
      </c>
      <c r="D16" s="157">
        <v>7</v>
      </c>
      <c r="E16" s="157">
        <v>21</v>
      </c>
      <c r="F16" s="157">
        <v>7</v>
      </c>
      <c r="G16" s="158">
        <f>F16/E16</f>
        <v>0.33333333333333331</v>
      </c>
      <c r="H16" s="159">
        <v>7</v>
      </c>
      <c r="I16" s="158">
        <f>H16/D16</f>
        <v>1</v>
      </c>
      <c r="J16" s="159">
        <v>0</v>
      </c>
      <c r="K16" s="158">
        <f>J16/H16</f>
        <v>0</v>
      </c>
      <c r="L16" s="159">
        <v>2</v>
      </c>
      <c r="M16" s="158">
        <f>L16/H16</f>
        <v>0.2857142857142857</v>
      </c>
      <c r="N16" s="159">
        <v>4</v>
      </c>
      <c r="O16" s="158">
        <f>N16/H16</f>
        <v>0.5714285714285714</v>
      </c>
      <c r="P16" s="78">
        <v>8</v>
      </c>
      <c r="Q16" s="148">
        <v>15</v>
      </c>
      <c r="R16" s="78">
        <v>8</v>
      </c>
      <c r="S16" s="160">
        <f>R16/Q16</f>
        <v>0.53333333333333333</v>
      </c>
      <c r="T16" s="161">
        <v>8</v>
      </c>
      <c r="U16" s="160">
        <f>T16/P16</f>
        <v>1</v>
      </c>
      <c r="V16" s="161">
        <v>1</v>
      </c>
      <c r="W16" s="160">
        <f>V16/T16</f>
        <v>0.125</v>
      </c>
      <c r="X16" s="161">
        <v>1</v>
      </c>
      <c r="Y16" s="160">
        <f>X16/T16</f>
        <v>0.125</v>
      </c>
      <c r="Z16" s="161">
        <v>5</v>
      </c>
      <c r="AA16" s="160">
        <f>Z16/T16</f>
        <v>0.625</v>
      </c>
      <c r="AB16" s="162">
        <v>15</v>
      </c>
      <c r="AC16" s="163">
        <f>AB16/C16</f>
        <v>1</v>
      </c>
      <c r="AD16" s="164">
        <f>AG16+AQ16</f>
        <v>15</v>
      </c>
      <c r="AE16" s="165">
        <v>7</v>
      </c>
      <c r="AF16" s="165">
        <v>18</v>
      </c>
      <c r="AG16" s="165">
        <v>7</v>
      </c>
      <c r="AH16" s="166">
        <f>AG16/AF16</f>
        <v>0.3888888888888889</v>
      </c>
      <c r="AI16" s="167">
        <v>7</v>
      </c>
      <c r="AJ16" s="166">
        <f>AI16/AE16</f>
        <v>1</v>
      </c>
      <c r="AK16" s="167">
        <v>1</v>
      </c>
      <c r="AL16" s="166">
        <f>AK16/AI16</f>
        <v>0.14285714285714285</v>
      </c>
      <c r="AM16" s="167">
        <v>1</v>
      </c>
      <c r="AN16" s="166">
        <f>AM16/AI16</f>
        <v>0.14285714285714285</v>
      </c>
      <c r="AO16" s="167">
        <v>2</v>
      </c>
      <c r="AP16" s="166">
        <f>AO16/AI16</f>
        <v>0.2857142857142857</v>
      </c>
      <c r="AQ16" s="90">
        <v>8</v>
      </c>
      <c r="AR16" s="150">
        <v>19</v>
      </c>
      <c r="AS16" s="90">
        <v>8</v>
      </c>
      <c r="AT16" s="168">
        <f>AS16/AR16</f>
        <v>0.42105263157894735</v>
      </c>
      <c r="AU16" s="169">
        <v>8</v>
      </c>
      <c r="AV16" s="168">
        <v>1</v>
      </c>
      <c r="AW16" s="169">
        <v>3</v>
      </c>
      <c r="AX16" s="168">
        <f>AW16/AU16</f>
        <v>0.375</v>
      </c>
      <c r="AY16" s="169">
        <v>1</v>
      </c>
      <c r="AZ16" s="168">
        <f>AY16/AU16</f>
        <v>0.125</v>
      </c>
      <c r="BA16" s="169">
        <v>3</v>
      </c>
      <c r="BB16" s="168">
        <f>BA16/AU16</f>
        <v>0.375</v>
      </c>
      <c r="BC16" s="170">
        <v>15</v>
      </c>
      <c r="BD16" s="171">
        <f>BC16/AD16</f>
        <v>1</v>
      </c>
      <c r="BE16" s="164">
        <f>BH16+BR16</f>
        <v>15</v>
      </c>
      <c r="BF16" s="165">
        <v>7</v>
      </c>
      <c r="BG16" s="165">
        <v>27</v>
      </c>
      <c r="BH16" s="165">
        <v>7</v>
      </c>
      <c r="BI16" s="166">
        <f>BH16/BG16</f>
        <v>0.25925925925925924</v>
      </c>
      <c r="BJ16" s="167">
        <v>4</v>
      </c>
      <c r="BK16" s="166">
        <f>BJ16/BF16</f>
        <v>0.5714285714285714</v>
      </c>
      <c r="BL16" s="167">
        <v>0</v>
      </c>
      <c r="BM16" s="166">
        <v>0</v>
      </c>
      <c r="BN16" s="167">
        <v>0</v>
      </c>
      <c r="BO16" s="166">
        <v>0</v>
      </c>
      <c r="BP16" s="167">
        <v>0</v>
      </c>
      <c r="BQ16" s="166">
        <v>0</v>
      </c>
      <c r="BR16" s="90">
        <v>8</v>
      </c>
      <c r="BS16" s="150">
        <v>30</v>
      </c>
      <c r="BT16" s="90">
        <v>8</v>
      </c>
      <c r="BU16" s="168">
        <f>BT16/BS16</f>
        <v>0.26666666666666666</v>
      </c>
      <c r="BV16" s="169">
        <v>8</v>
      </c>
      <c r="BW16" s="168">
        <v>1</v>
      </c>
      <c r="BX16" s="169">
        <v>0</v>
      </c>
      <c r="BY16" s="168">
        <v>0</v>
      </c>
      <c r="BZ16" s="169">
        <v>0</v>
      </c>
      <c r="CA16" s="168">
        <v>0</v>
      </c>
      <c r="CB16" s="169">
        <v>0</v>
      </c>
      <c r="CC16" s="168">
        <v>0</v>
      </c>
      <c r="CD16" s="170">
        <v>15</v>
      </c>
      <c r="CE16" s="171">
        <f>CD16/BE16</f>
        <v>1</v>
      </c>
      <c r="CF16" s="164">
        <f>CI16+CS16</f>
        <v>15</v>
      </c>
      <c r="CG16" s="172">
        <v>9</v>
      </c>
      <c r="CH16" s="172">
        <v>22</v>
      </c>
      <c r="CI16" s="172">
        <v>9</v>
      </c>
      <c r="CJ16" s="173">
        <f>CI16/CH16</f>
        <v>0.40909090909090912</v>
      </c>
      <c r="CK16" s="174">
        <v>7</v>
      </c>
      <c r="CL16" s="173">
        <f>CK16/CG16</f>
        <v>0.77777777777777779</v>
      </c>
      <c r="CM16" s="174"/>
      <c r="CN16" s="173"/>
      <c r="CO16" s="174"/>
      <c r="CP16" s="173"/>
      <c r="CQ16" s="174"/>
      <c r="CR16" s="173"/>
      <c r="CS16" s="101">
        <v>6</v>
      </c>
      <c r="CT16" s="101">
        <v>16</v>
      </c>
      <c r="CU16" s="101">
        <v>6</v>
      </c>
      <c r="CV16" s="175">
        <f>CU16/CT16</f>
        <v>0.375</v>
      </c>
      <c r="CW16" s="176">
        <v>5</v>
      </c>
      <c r="CX16" s="175">
        <f>CW16/CS16</f>
        <v>0.83333333333333337</v>
      </c>
      <c r="CY16" s="176"/>
      <c r="CZ16" s="175"/>
      <c r="DA16" s="176"/>
      <c r="DB16" s="175"/>
      <c r="DC16" s="176"/>
      <c r="DD16" s="175"/>
      <c r="DE16" s="177"/>
      <c r="DF16" s="178"/>
    </row>
    <row r="17" spans="1:110" ht="22.2" customHeight="1" x14ac:dyDescent="0.25">
      <c r="A17" s="154" t="s">
        <v>43</v>
      </c>
      <c r="B17" s="155" t="s">
        <v>42</v>
      </c>
      <c r="C17" s="156">
        <f t="shared" ref="C17:C19" si="4">F17+P17</f>
        <v>11</v>
      </c>
      <c r="D17" s="157">
        <v>6</v>
      </c>
      <c r="E17" s="157">
        <v>16</v>
      </c>
      <c r="F17" s="157">
        <v>6</v>
      </c>
      <c r="G17" s="158">
        <f>F17/E17</f>
        <v>0.375</v>
      </c>
      <c r="H17" s="159">
        <v>6</v>
      </c>
      <c r="I17" s="158">
        <f>H17/D17</f>
        <v>1</v>
      </c>
      <c r="J17" s="159">
        <v>2</v>
      </c>
      <c r="K17" s="158">
        <f>J17/H17</f>
        <v>0.33333333333333331</v>
      </c>
      <c r="L17" s="159">
        <v>1</v>
      </c>
      <c r="M17" s="158">
        <f>L17/H17</f>
        <v>0.16666666666666666</v>
      </c>
      <c r="N17" s="159">
        <v>1</v>
      </c>
      <c r="O17" s="158">
        <f>N17/H17</f>
        <v>0.16666666666666666</v>
      </c>
      <c r="P17" s="78">
        <v>5</v>
      </c>
      <c r="Q17" s="148">
        <v>6</v>
      </c>
      <c r="R17" s="78">
        <v>5</v>
      </c>
      <c r="S17" s="160">
        <f>R17/Q17</f>
        <v>0.83333333333333337</v>
      </c>
      <c r="T17" s="161">
        <v>5</v>
      </c>
      <c r="U17" s="160">
        <f>T17/P17</f>
        <v>1</v>
      </c>
      <c r="V17" s="161">
        <v>1</v>
      </c>
      <c r="W17" s="160">
        <f>V17/T17</f>
        <v>0.2</v>
      </c>
      <c r="X17" s="161">
        <v>1</v>
      </c>
      <c r="Y17" s="160">
        <f>X17/T17</f>
        <v>0.2</v>
      </c>
      <c r="Z17" s="161">
        <v>2</v>
      </c>
      <c r="AA17" s="160">
        <f>Z17/T17</f>
        <v>0.4</v>
      </c>
      <c r="AB17" s="162">
        <v>11</v>
      </c>
      <c r="AC17" s="163">
        <f t="shared" ref="AC17:AC21" si="5">AB17/C17</f>
        <v>1</v>
      </c>
      <c r="AD17" s="164">
        <f t="shared" ref="AD17:AD19" si="6">AG17+AQ17</f>
        <v>11</v>
      </c>
      <c r="AE17" s="165">
        <v>6</v>
      </c>
      <c r="AF17" s="165">
        <v>7</v>
      </c>
      <c r="AG17" s="165">
        <v>6</v>
      </c>
      <c r="AH17" s="166">
        <f>AG17/AF17</f>
        <v>0.8571428571428571</v>
      </c>
      <c r="AI17" s="167">
        <v>6</v>
      </c>
      <c r="AJ17" s="166">
        <f>AI17/AE17</f>
        <v>1</v>
      </c>
      <c r="AK17" s="167">
        <v>1</v>
      </c>
      <c r="AL17" s="166">
        <f>AK17/AI17</f>
        <v>0.16666666666666666</v>
      </c>
      <c r="AM17" s="167">
        <v>2</v>
      </c>
      <c r="AN17" s="166">
        <f>AM17/AI17</f>
        <v>0.33333333333333331</v>
      </c>
      <c r="AO17" s="167">
        <v>0</v>
      </c>
      <c r="AP17" s="166">
        <f>AO17/AI17</f>
        <v>0</v>
      </c>
      <c r="AQ17" s="179">
        <v>5</v>
      </c>
      <c r="AR17" s="180">
        <v>14</v>
      </c>
      <c r="AS17" s="179">
        <v>5</v>
      </c>
      <c r="AT17" s="168">
        <f>AS17/AR17</f>
        <v>0.35714285714285715</v>
      </c>
      <c r="AU17" s="169">
        <v>5</v>
      </c>
      <c r="AV17" s="168">
        <v>1</v>
      </c>
      <c r="AW17" s="169">
        <v>2</v>
      </c>
      <c r="AX17" s="168">
        <f>AW17/AU17</f>
        <v>0.4</v>
      </c>
      <c r="AY17" s="169">
        <v>0</v>
      </c>
      <c r="AZ17" s="168">
        <f>AY17/AU17</f>
        <v>0</v>
      </c>
      <c r="BA17" s="169">
        <v>0</v>
      </c>
      <c r="BB17" s="168">
        <f>BA17/AU17</f>
        <v>0</v>
      </c>
      <c r="BC17" s="170">
        <v>11</v>
      </c>
      <c r="BD17" s="171">
        <f t="shared" ref="BD17:BD21" si="7">BC17/AD17</f>
        <v>1</v>
      </c>
      <c r="BE17" s="164">
        <f t="shared" ref="BE17:BE19" si="8">BH17+BR17</f>
        <v>11</v>
      </c>
      <c r="BF17" s="165">
        <v>6</v>
      </c>
      <c r="BG17" s="165">
        <v>14</v>
      </c>
      <c r="BH17" s="165">
        <v>6</v>
      </c>
      <c r="BI17" s="166">
        <f>BH17/BG17</f>
        <v>0.42857142857142855</v>
      </c>
      <c r="BJ17" s="167">
        <v>6</v>
      </c>
      <c r="BK17" s="166">
        <f>BJ17/BF17</f>
        <v>1</v>
      </c>
      <c r="BL17" s="167">
        <v>0</v>
      </c>
      <c r="BM17" s="166">
        <v>0</v>
      </c>
      <c r="BN17" s="167">
        <v>0</v>
      </c>
      <c r="BO17" s="166">
        <v>0</v>
      </c>
      <c r="BP17" s="167">
        <v>0</v>
      </c>
      <c r="BQ17" s="166">
        <v>0</v>
      </c>
      <c r="BR17" s="90">
        <v>5</v>
      </c>
      <c r="BS17" s="150">
        <v>10</v>
      </c>
      <c r="BT17" s="90">
        <v>5</v>
      </c>
      <c r="BU17" s="168">
        <f>BT17/BS17</f>
        <v>0.5</v>
      </c>
      <c r="BV17" s="169">
        <v>5</v>
      </c>
      <c r="BW17" s="168">
        <v>1</v>
      </c>
      <c r="BX17" s="169">
        <v>0</v>
      </c>
      <c r="BY17" s="168">
        <v>0</v>
      </c>
      <c r="BZ17" s="169">
        <v>0</v>
      </c>
      <c r="CA17" s="168">
        <v>0</v>
      </c>
      <c r="CB17" s="169">
        <v>0</v>
      </c>
      <c r="CC17" s="168">
        <v>0</v>
      </c>
      <c r="CD17" s="170">
        <v>11</v>
      </c>
      <c r="CE17" s="171">
        <f t="shared" ref="CE17:CE21" si="9">CD17/BE17</f>
        <v>1</v>
      </c>
      <c r="CF17" s="164">
        <f t="shared" ref="CF17:CF19" si="10">CI17+CS17</f>
        <v>11</v>
      </c>
      <c r="CG17" s="172">
        <v>6</v>
      </c>
      <c r="CH17" s="172">
        <v>6</v>
      </c>
      <c r="CI17" s="172">
        <v>6</v>
      </c>
      <c r="CJ17" s="173">
        <f>CI17/CH17</f>
        <v>1</v>
      </c>
      <c r="CK17" s="174">
        <v>3</v>
      </c>
      <c r="CL17" s="173">
        <f>CK17/CG17</f>
        <v>0.5</v>
      </c>
      <c r="CM17" s="174"/>
      <c r="CN17" s="173"/>
      <c r="CO17" s="174"/>
      <c r="CP17" s="173"/>
      <c r="CQ17" s="174"/>
      <c r="CR17" s="173"/>
      <c r="CS17" s="181">
        <v>5</v>
      </c>
      <c r="CT17" s="181">
        <v>7</v>
      </c>
      <c r="CU17" s="181">
        <v>5</v>
      </c>
      <c r="CV17" s="175">
        <f>CU17/CT17</f>
        <v>0.7142857142857143</v>
      </c>
      <c r="CW17" s="176">
        <v>8</v>
      </c>
      <c r="CX17" s="175">
        <v>1</v>
      </c>
      <c r="CY17" s="176"/>
      <c r="CZ17" s="175"/>
      <c r="DA17" s="176"/>
      <c r="DB17" s="175"/>
      <c r="DC17" s="176"/>
      <c r="DD17" s="175"/>
      <c r="DE17" s="177"/>
      <c r="DF17" s="178"/>
    </row>
    <row r="18" spans="1:110" s="208" customFormat="1" ht="22.2" customHeight="1" x14ac:dyDescent="0.25">
      <c r="A18" s="182" t="s">
        <v>44</v>
      </c>
      <c r="B18" s="183" t="s">
        <v>42</v>
      </c>
      <c r="C18" s="184">
        <f t="shared" si="4"/>
        <v>20</v>
      </c>
      <c r="D18" s="185">
        <v>12</v>
      </c>
      <c r="E18" s="185">
        <v>20</v>
      </c>
      <c r="F18" s="185">
        <v>12</v>
      </c>
      <c r="G18" s="186">
        <f>F18/E18</f>
        <v>0.6</v>
      </c>
      <c r="H18" s="187">
        <v>12</v>
      </c>
      <c r="I18" s="186">
        <f>H18/D18</f>
        <v>1</v>
      </c>
      <c r="J18" s="187">
        <v>1</v>
      </c>
      <c r="K18" s="186">
        <f>J18/H18</f>
        <v>8.3333333333333329E-2</v>
      </c>
      <c r="L18" s="187">
        <v>1</v>
      </c>
      <c r="M18" s="186">
        <f>L18/H18</f>
        <v>8.3333333333333329E-2</v>
      </c>
      <c r="N18" s="187">
        <v>9</v>
      </c>
      <c r="O18" s="186">
        <f>N18/H18</f>
        <v>0.75</v>
      </c>
      <c r="P18" s="188">
        <v>8</v>
      </c>
      <c r="Q18" s="189">
        <v>21</v>
      </c>
      <c r="R18" s="188">
        <v>8</v>
      </c>
      <c r="S18" s="190">
        <f>R18/Q18</f>
        <v>0.38095238095238093</v>
      </c>
      <c r="T18" s="191">
        <v>8</v>
      </c>
      <c r="U18" s="190">
        <f>T18/P18</f>
        <v>1</v>
      </c>
      <c r="V18" s="191">
        <v>0</v>
      </c>
      <c r="W18" s="190">
        <f>V18/T18</f>
        <v>0</v>
      </c>
      <c r="X18" s="191">
        <v>2</v>
      </c>
      <c r="Y18" s="190">
        <f>X18/T18</f>
        <v>0.25</v>
      </c>
      <c r="Z18" s="191">
        <v>5</v>
      </c>
      <c r="AA18" s="190">
        <f>Z18/T18</f>
        <v>0.625</v>
      </c>
      <c r="AB18" s="192">
        <v>19</v>
      </c>
      <c r="AC18" s="193">
        <f t="shared" si="5"/>
        <v>0.95</v>
      </c>
      <c r="AD18" s="184">
        <f t="shared" si="6"/>
        <v>20</v>
      </c>
      <c r="AE18" s="194">
        <v>12</v>
      </c>
      <c r="AF18" s="185">
        <v>19</v>
      </c>
      <c r="AG18" s="194">
        <v>12</v>
      </c>
      <c r="AH18" s="195">
        <f>AG18/AF18</f>
        <v>0.63157894736842102</v>
      </c>
      <c r="AI18" s="196">
        <v>11</v>
      </c>
      <c r="AJ18" s="195">
        <f>AI18/AE18</f>
        <v>0.91666666666666663</v>
      </c>
      <c r="AK18" s="196">
        <v>0</v>
      </c>
      <c r="AL18" s="195">
        <f>AK18/AI18</f>
        <v>0</v>
      </c>
      <c r="AM18" s="196">
        <v>3</v>
      </c>
      <c r="AN18" s="195">
        <f>AM18/AI18</f>
        <v>0.27272727272727271</v>
      </c>
      <c r="AO18" s="196">
        <v>3</v>
      </c>
      <c r="AP18" s="195">
        <f>AO18/AI18</f>
        <v>0.27272727272727271</v>
      </c>
      <c r="AQ18" s="197">
        <v>8</v>
      </c>
      <c r="AR18" s="198">
        <v>13</v>
      </c>
      <c r="AS18" s="197">
        <v>8</v>
      </c>
      <c r="AT18" s="199">
        <f>AS18/AR18</f>
        <v>0.61538461538461542</v>
      </c>
      <c r="AU18" s="200">
        <v>8</v>
      </c>
      <c r="AV18" s="199">
        <v>1</v>
      </c>
      <c r="AW18" s="200">
        <v>0</v>
      </c>
      <c r="AX18" s="199">
        <f>AW18/AU18</f>
        <v>0</v>
      </c>
      <c r="AY18" s="200">
        <v>1</v>
      </c>
      <c r="AZ18" s="199">
        <f>AY18/AU18</f>
        <v>0.125</v>
      </c>
      <c r="BA18" s="200">
        <v>3</v>
      </c>
      <c r="BB18" s="199">
        <f>BA18/AU18</f>
        <v>0.375</v>
      </c>
      <c r="BC18" s="201">
        <v>19</v>
      </c>
      <c r="BD18" s="202">
        <f t="shared" si="7"/>
        <v>0.95</v>
      </c>
      <c r="BE18" s="203">
        <f t="shared" si="8"/>
        <v>20</v>
      </c>
      <c r="BF18" s="194">
        <v>12</v>
      </c>
      <c r="BG18" s="185">
        <v>27</v>
      </c>
      <c r="BH18" s="194">
        <v>12</v>
      </c>
      <c r="BI18" s="195">
        <f>BH18/BG18</f>
        <v>0.44444444444444442</v>
      </c>
      <c r="BJ18" s="196">
        <v>6</v>
      </c>
      <c r="BK18" s="195">
        <f>BJ18/BF18</f>
        <v>0.5</v>
      </c>
      <c r="BL18" s="196">
        <v>0</v>
      </c>
      <c r="BM18" s="195">
        <v>0</v>
      </c>
      <c r="BN18" s="196">
        <v>0</v>
      </c>
      <c r="BO18" s="195">
        <v>0</v>
      </c>
      <c r="BP18" s="196">
        <v>0</v>
      </c>
      <c r="BQ18" s="195">
        <v>0</v>
      </c>
      <c r="BR18" s="197">
        <v>8</v>
      </c>
      <c r="BS18" s="198">
        <v>23</v>
      </c>
      <c r="BT18" s="197">
        <v>8</v>
      </c>
      <c r="BU18" s="199">
        <f>BT18/BS18</f>
        <v>0.34782608695652173</v>
      </c>
      <c r="BV18" s="200">
        <v>12</v>
      </c>
      <c r="BW18" s="199">
        <v>1</v>
      </c>
      <c r="BX18" s="200">
        <v>0</v>
      </c>
      <c r="BY18" s="199">
        <v>0</v>
      </c>
      <c r="BZ18" s="200">
        <v>0</v>
      </c>
      <c r="CA18" s="199">
        <v>0</v>
      </c>
      <c r="CB18" s="200">
        <v>0</v>
      </c>
      <c r="CC18" s="199">
        <v>0</v>
      </c>
      <c r="CD18" s="201">
        <v>20</v>
      </c>
      <c r="CE18" s="202">
        <f t="shared" si="9"/>
        <v>1</v>
      </c>
      <c r="CF18" s="203">
        <f t="shared" si="10"/>
        <v>20</v>
      </c>
      <c r="CG18" s="204">
        <v>12</v>
      </c>
      <c r="CH18" s="185">
        <v>22</v>
      </c>
      <c r="CI18" s="204">
        <v>12</v>
      </c>
      <c r="CJ18" s="205">
        <f>CI18/CH18</f>
        <v>0.54545454545454541</v>
      </c>
      <c r="CK18" s="206">
        <v>11</v>
      </c>
      <c r="CL18" s="205">
        <f>CK18/CG18</f>
        <v>0.91666666666666663</v>
      </c>
      <c r="CM18" s="206"/>
      <c r="CN18" s="205"/>
      <c r="CO18" s="206"/>
      <c r="CP18" s="205"/>
      <c r="CQ18" s="206"/>
      <c r="CR18" s="205"/>
      <c r="CS18" s="197">
        <v>8</v>
      </c>
      <c r="CT18" s="207">
        <v>14</v>
      </c>
      <c r="CU18" s="197">
        <v>8</v>
      </c>
      <c r="CV18" s="199">
        <f>CU18/CT18</f>
        <v>0.5714285714285714</v>
      </c>
      <c r="CW18" s="200">
        <v>7</v>
      </c>
      <c r="CX18" s="199">
        <f>CW18/CS18</f>
        <v>0.875</v>
      </c>
      <c r="CY18" s="200"/>
      <c r="CZ18" s="199"/>
      <c r="DA18" s="200"/>
      <c r="DB18" s="199"/>
      <c r="DC18" s="200"/>
      <c r="DD18" s="199"/>
      <c r="DE18" s="201"/>
      <c r="DF18" s="202"/>
    </row>
    <row r="19" spans="1:110" ht="22.2" customHeight="1" x14ac:dyDescent="0.25">
      <c r="A19" s="209" t="s">
        <v>45</v>
      </c>
      <c r="B19" s="155" t="s">
        <v>42</v>
      </c>
      <c r="C19" s="156">
        <f t="shared" si="4"/>
        <v>8</v>
      </c>
      <c r="D19" s="210">
        <v>5</v>
      </c>
      <c r="E19" s="157">
        <v>9</v>
      </c>
      <c r="F19" s="210">
        <v>5</v>
      </c>
      <c r="G19" s="158">
        <f>F19/E19</f>
        <v>0.55555555555555558</v>
      </c>
      <c r="H19" s="159">
        <v>5</v>
      </c>
      <c r="I19" s="158">
        <f>H19/D19</f>
        <v>1</v>
      </c>
      <c r="J19" s="159">
        <v>2</v>
      </c>
      <c r="K19" s="158">
        <f>J19/H19</f>
        <v>0.4</v>
      </c>
      <c r="L19" s="159">
        <v>1</v>
      </c>
      <c r="M19" s="158">
        <f>L19/H19</f>
        <v>0.2</v>
      </c>
      <c r="N19" s="159">
        <v>1</v>
      </c>
      <c r="O19" s="158">
        <f>N19/H19</f>
        <v>0.2</v>
      </c>
      <c r="P19" s="78">
        <v>3</v>
      </c>
      <c r="Q19" s="148">
        <v>5</v>
      </c>
      <c r="R19" s="78">
        <v>3</v>
      </c>
      <c r="S19" s="160">
        <f>R19/Q19</f>
        <v>0.6</v>
      </c>
      <c r="T19" s="161">
        <v>3</v>
      </c>
      <c r="U19" s="160">
        <f>T19/P19</f>
        <v>1</v>
      </c>
      <c r="V19" s="161">
        <v>0</v>
      </c>
      <c r="W19" s="160">
        <f>V19/T19</f>
        <v>0</v>
      </c>
      <c r="X19" s="161">
        <v>0</v>
      </c>
      <c r="Y19" s="160">
        <f>X19/T19</f>
        <v>0</v>
      </c>
      <c r="Z19" s="161">
        <v>1</v>
      </c>
      <c r="AA19" s="160">
        <f>Z19/T19</f>
        <v>0.33333333333333331</v>
      </c>
      <c r="AB19" s="78">
        <v>7</v>
      </c>
      <c r="AC19" s="163">
        <f t="shared" si="5"/>
        <v>0.875</v>
      </c>
      <c r="AD19" s="164">
        <f t="shared" si="6"/>
        <v>8</v>
      </c>
      <c r="AE19" s="211">
        <v>5</v>
      </c>
      <c r="AF19" s="165">
        <v>8</v>
      </c>
      <c r="AG19" s="211">
        <v>5</v>
      </c>
      <c r="AH19" s="166">
        <f>AG19/AF19</f>
        <v>0.625</v>
      </c>
      <c r="AI19" s="167">
        <v>3</v>
      </c>
      <c r="AJ19" s="166">
        <f>AI19/AE19</f>
        <v>0.6</v>
      </c>
      <c r="AK19" s="167">
        <v>0</v>
      </c>
      <c r="AL19" s="166">
        <f>AK19/AI19</f>
        <v>0</v>
      </c>
      <c r="AM19" s="167">
        <v>0</v>
      </c>
      <c r="AN19" s="166">
        <f>AM19/AI19</f>
        <v>0</v>
      </c>
      <c r="AO19" s="167">
        <v>1</v>
      </c>
      <c r="AP19" s="166">
        <f>AO19/AI19</f>
        <v>0.33333333333333331</v>
      </c>
      <c r="AQ19" s="90">
        <v>3</v>
      </c>
      <c r="AR19" s="150">
        <v>10</v>
      </c>
      <c r="AS19" s="90">
        <v>3</v>
      </c>
      <c r="AT19" s="168">
        <f>AS19/AR19</f>
        <v>0.3</v>
      </c>
      <c r="AU19" s="169">
        <v>4</v>
      </c>
      <c r="AV19" s="168">
        <v>1</v>
      </c>
      <c r="AW19" s="169">
        <v>0</v>
      </c>
      <c r="AX19" s="168">
        <f>AW19/AU19</f>
        <v>0</v>
      </c>
      <c r="AY19" s="169">
        <v>1</v>
      </c>
      <c r="AZ19" s="168">
        <f>AY19/AU19</f>
        <v>0.25</v>
      </c>
      <c r="BA19" s="169">
        <v>1</v>
      </c>
      <c r="BB19" s="168">
        <f>BA19/AU19</f>
        <v>0.25</v>
      </c>
      <c r="BC19" s="212">
        <v>7</v>
      </c>
      <c r="BD19" s="171">
        <f t="shared" si="7"/>
        <v>0.875</v>
      </c>
      <c r="BE19" s="164">
        <f t="shared" si="8"/>
        <v>8</v>
      </c>
      <c r="BF19" s="211">
        <v>5</v>
      </c>
      <c r="BG19" s="165">
        <v>8</v>
      </c>
      <c r="BH19" s="211">
        <v>5</v>
      </c>
      <c r="BI19" s="166">
        <f>BH19/BG19</f>
        <v>0.625</v>
      </c>
      <c r="BJ19" s="167">
        <v>4</v>
      </c>
      <c r="BK19" s="166">
        <f>BJ19/BF19</f>
        <v>0.8</v>
      </c>
      <c r="BL19" s="167">
        <v>0</v>
      </c>
      <c r="BM19" s="166">
        <v>0</v>
      </c>
      <c r="BN19" s="167">
        <v>0</v>
      </c>
      <c r="BO19" s="166">
        <v>0</v>
      </c>
      <c r="BP19" s="167">
        <v>0</v>
      </c>
      <c r="BQ19" s="166">
        <v>0</v>
      </c>
      <c r="BR19" s="90">
        <v>3</v>
      </c>
      <c r="BS19" s="150">
        <v>5</v>
      </c>
      <c r="BT19" s="90">
        <v>3</v>
      </c>
      <c r="BU19" s="168">
        <f>BT19/BS19</f>
        <v>0.6</v>
      </c>
      <c r="BV19" s="169">
        <v>2</v>
      </c>
      <c r="BW19" s="168">
        <f>BV19/BR19</f>
        <v>0.66666666666666663</v>
      </c>
      <c r="BX19" s="169">
        <v>0</v>
      </c>
      <c r="BY19" s="168">
        <v>0</v>
      </c>
      <c r="BZ19" s="169">
        <v>0</v>
      </c>
      <c r="CA19" s="168">
        <v>0</v>
      </c>
      <c r="CB19" s="169">
        <v>0</v>
      </c>
      <c r="CC19" s="168">
        <v>0</v>
      </c>
      <c r="CD19" s="212">
        <v>8</v>
      </c>
      <c r="CE19" s="171">
        <f t="shared" si="9"/>
        <v>1</v>
      </c>
      <c r="CF19" s="164">
        <f t="shared" si="10"/>
        <v>7</v>
      </c>
      <c r="CG19" s="213">
        <v>5</v>
      </c>
      <c r="CH19" s="172">
        <v>4</v>
      </c>
      <c r="CI19" s="213">
        <v>4</v>
      </c>
      <c r="CJ19" s="173">
        <v>1</v>
      </c>
      <c r="CK19" s="174">
        <v>3</v>
      </c>
      <c r="CL19" s="173">
        <f>CK19/CG19</f>
        <v>0.6</v>
      </c>
      <c r="CM19" s="174"/>
      <c r="CN19" s="173"/>
      <c r="CO19" s="174"/>
      <c r="CP19" s="173"/>
      <c r="CQ19" s="174"/>
      <c r="CR19" s="173"/>
      <c r="CS19" s="101">
        <v>3</v>
      </c>
      <c r="CT19" s="101">
        <v>5</v>
      </c>
      <c r="CU19" s="101">
        <v>3</v>
      </c>
      <c r="CV19" s="175">
        <f>CU19/CT19</f>
        <v>0.6</v>
      </c>
      <c r="CW19" s="176">
        <v>4</v>
      </c>
      <c r="CX19" s="175">
        <v>1</v>
      </c>
      <c r="CY19" s="176"/>
      <c r="CZ19" s="175"/>
      <c r="DA19" s="176"/>
      <c r="DB19" s="175"/>
      <c r="DC19" s="176"/>
      <c r="DD19" s="175"/>
      <c r="DE19" s="214"/>
      <c r="DF19" s="178"/>
    </row>
    <row r="20" spans="1:110" ht="22.2" customHeight="1" x14ac:dyDescent="0.25">
      <c r="A20" s="154" t="s">
        <v>46</v>
      </c>
      <c r="B20" s="155"/>
      <c r="C20" s="156">
        <v>1</v>
      </c>
      <c r="D20" s="210" t="s">
        <v>47</v>
      </c>
      <c r="E20" s="157"/>
      <c r="F20" s="210" t="s">
        <v>47</v>
      </c>
      <c r="G20" s="158" t="s">
        <v>47</v>
      </c>
      <c r="H20" s="158"/>
      <c r="I20" s="158"/>
      <c r="J20" s="158"/>
      <c r="K20" s="158"/>
      <c r="L20" s="158"/>
      <c r="M20" s="158"/>
      <c r="N20" s="158"/>
      <c r="O20" s="158"/>
      <c r="P20" s="78">
        <v>1</v>
      </c>
      <c r="Q20" s="148"/>
      <c r="R20" s="78">
        <v>1</v>
      </c>
      <c r="S20" s="160" t="s">
        <v>47</v>
      </c>
      <c r="T20" s="160"/>
      <c r="U20" s="160"/>
      <c r="V20" s="160"/>
      <c r="W20" s="160"/>
      <c r="X20" s="160"/>
      <c r="Y20" s="160"/>
      <c r="Z20" s="160"/>
      <c r="AA20" s="160"/>
      <c r="AB20" s="78">
        <v>0</v>
      </c>
      <c r="AC20" s="163">
        <f t="shared" si="5"/>
        <v>0</v>
      </c>
      <c r="AD20" s="164">
        <v>1</v>
      </c>
      <c r="AE20" s="211" t="s">
        <v>47</v>
      </c>
      <c r="AF20" s="165" t="s">
        <v>47</v>
      </c>
      <c r="AG20" s="211" t="s">
        <v>47</v>
      </c>
      <c r="AH20" s="166" t="s">
        <v>47</v>
      </c>
      <c r="AI20" s="166"/>
      <c r="AJ20" s="166"/>
      <c r="AK20" s="166"/>
      <c r="AL20" s="166"/>
      <c r="AM20" s="166"/>
      <c r="AN20" s="166"/>
      <c r="AO20" s="166"/>
      <c r="AP20" s="166"/>
      <c r="AQ20" s="90">
        <v>1</v>
      </c>
      <c r="AR20" s="150">
        <v>0</v>
      </c>
      <c r="AS20" s="90">
        <v>1</v>
      </c>
      <c r="AT20" s="168" t="s">
        <v>47</v>
      </c>
      <c r="AU20" s="168"/>
      <c r="AV20" s="168"/>
      <c r="AW20" s="168"/>
      <c r="AX20" s="168"/>
      <c r="AY20" s="168"/>
      <c r="AZ20" s="168"/>
      <c r="BA20" s="168"/>
      <c r="BB20" s="168"/>
      <c r="BC20" s="212">
        <v>0</v>
      </c>
      <c r="BD20" s="171">
        <f t="shared" si="7"/>
        <v>0</v>
      </c>
      <c r="BE20" s="164"/>
      <c r="BF20" s="215"/>
      <c r="BG20" s="216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7"/>
      <c r="BS20" s="218"/>
      <c r="BT20" s="217"/>
      <c r="BU20" s="218" t="s">
        <v>47</v>
      </c>
      <c r="BV20" s="218"/>
      <c r="BW20" s="218"/>
      <c r="BX20" s="218"/>
      <c r="BY20" s="218"/>
      <c r="BZ20" s="218"/>
      <c r="CA20" s="218"/>
      <c r="CB20" s="218"/>
      <c r="CC20" s="218"/>
      <c r="CD20" s="219"/>
      <c r="CE20" s="171"/>
      <c r="CF20" s="164"/>
      <c r="CG20" s="220"/>
      <c r="CH20" s="221"/>
      <c r="CI20" s="220"/>
      <c r="CJ20" s="222"/>
      <c r="CK20" s="222"/>
      <c r="CL20" s="222"/>
      <c r="CM20" s="222"/>
      <c r="CN20" s="222"/>
      <c r="CO20" s="222"/>
      <c r="CP20" s="222"/>
      <c r="CQ20" s="222"/>
      <c r="CR20" s="222"/>
      <c r="CS20" s="223"/>
      <c r="CT20" s="223"/>
      <c r="CU20" s="223"/>
      <c r="CV20" s="224"/>
      <c r="CW20" s="224"/>
      <c r="CX20" s="224"/>
      <c r="CY20" s="224"/>
      <c r="CZ20" s="224"/>
      <c r="DA20" s="224"/>
      <c r="DB20" s="224"/>
      <c r="DC20" s="224"/>
      <c r="DD20" s="224"/>
      <c r="DE20" s="225"/>
      <c r="DF20" s="226"/>
    </row>
    <row r="21" spans="1:110" s="252" customFormat="1" ht="22.2" customHeight="1" thickBot="1" x14ac:dyDescent="0.35">
      <c r="A21" s="227" t="s">
        <v>48</v>
      </c>
      <c r="B21" s="228"/>
      <c r="C21" s="229">
        <f>SUM(C6:C20)</f>
        <v>134</v>
      </c>
      <c r="D21" s="230">
        <f>SUM(D6:D19)</f>
        <v>74</v>
      </c>
      <c r="E21" s="230">
        <f>SUM(E6:E19)</f>
        <v>154</v>
      </c>
      <c r="F21" s="230">
        <f>SUM(F6:F20)</f>
        <v>74</v>
      </c>
      <c r="G21" s="231">
        <f>F21/E21</f>
        <v>0.48051948051948051</v>
      </c>
      <c r="H21" s="232">
        <f>SUM(H6:H20)</f>
        <v>68</v>
      </c>
      <c r="I21" s="231">
        <f>AVERAGE(I6:I20)</f>
        <v>0.92509469696969693</v>
      </c>
      <c r="J21" s="232">
        <f>SUM(J6:J20)</f>
        <v>10</v>
      </c>
      <c r="K21" s="231">
        <f>AVERAGE(K6:K20)</f>
        <v>0.16842948717948719</v>
      </c>
      <c r="L21" s="232">
        <f>SUM(L6:L20)</f>
        <v>14</v>
      </c>
      <c r="M21" s="231">
        <f>AVERAGE(M6:M20)</f>
        <v>0.21119505494505494</v>
      </c>
      <c r="N21" s="232">
        <f>SUM(N6:N20)</f>
        <v>32</v>
      </c>
      <c r="O21" s="231">
        <f>AVERAGE(O6:O20)</f>
        <v>0.45524267399267399</v>
      </c>
      <c r="P21" s="233">
        <f>SUM(P6:P20)</f>
        <v>60</v>
      </c>
      <c r="Q21" s="233">
        <f>SUM(Q6:Q19)</f>
        <v>149</v>
      </c>
      <c r="R21" s="233">
        <f>SUM(R6:R20)</f>
        <v>60</v>
      </c>
      <c r="S21" s="234">
        <f>R21/Q21</f>
        <v>0.40268456375838924</v>
      </c>
      <c r="T21" s="235">
        <f>SUM(T6:T20)</f>
        <v>66</v>
      </c>
      <c r="U21" s="234">
        <f>AVERAGE(U6:U20)</f>
        <v>1</v>
      </c>
      <c r="V21" s="235">
        <f>SUM(V6:V20)</f>
        <v>7</v>
      </c>
      <c r="W21" s="234">
        <f>AVERAGE(W6:W20)</f>
        <v>0.12455357142857143</v>
      </c>
      <c r="X21" s="235">
        <f>SUM(X6:X20)</f>
        <v>9</v>
      </c>
      <c r="Y21" s="234">
        <f>AVERAGE(Y6:Y20)</f>
        <v>0.11691176470588235</v>
      </c>
      <c r="Z21" s="235">
        <f>SUM(Z6:Z20)</f>
        <v>37</v>
      </c>
      <c r="AA21" s="234">
        <f>AVERAGE(AA6:AA20)</f>
        <v>0.53439250700280105</v>
      </c>
      <c r="AB21" s="236">
        <f>SUM(AB6:AB20)</f>
        <v>130</v>
      </c>
      <c r="AC21" s="237">
        <f t="shared" si="5"/>
        <v>0.97014925373134331</v>
      </c>
      <c r="AD21" s="238">
        <f>SUM(AD6:AD20)</f>
        <v>134</v>
      </c>
      <c r="AE21" s="239">
        <f>SUM(AE6:AE19)</f>
        <v>74</v>
      </c>
      <c r="AF21" s="239">
        <f>SUM(AF6:AF19)</f>
        <v>149</v>
      </c>
      <c r="AG21" s="239">
        <f>SUM(AG6:AG20)</f>
        <v>74</v>
      </c>
      <c r="AH21" s="240">
        <f>AG21/AF21</f>
        <v>0.49664429530201343</v>
      </c>
      <c r="AI21" s="241">
        <f>SUM(AI6:AI20)</f>
        <v>62</v>
      </c>
      <c r="AJ21" s="240">
        <f>AVERAGE(AJ6:AJ20)</f>
        <v>0.83380681818181823</v>
      </c>
      <c r="AK21" s="241">
        <f t="shared" ref="AK21" si="11">SUM(AK6:AK20)</f>
        <v>11</v>
      </c>
      <c r="AL21" s="240">
        <f t="shared" ref="AL21" si="12">AVERAGE(AL6:AL20)</f>
        <v>0.17708333333333334</v>
      </c>
      <c r="AM21" s="241">
        <f t="shared" ref="AM21" si="13">SUM(AM6:AM20)</f>
        <v>8</v>
      </c>
      <c r="AN21" s="240">
        <f t="shared" ref="AN21" si="14">AVERAGE(AN6:AN20)</f>
        <v>0.12337662337662336</v>
      </c>
      <c r="AO21" s="241">
        <f t="shared" ref="AO21" si="15">SUM(AO6:AO20)</f>
        <v>13</v>
      </c>
      <c r="AP21" s="240">
        <f t="shared" ref="AP21" si="16">AVERAGE(AP6:AP20)</f>
        <v>0.23051948051948051</v>
      </c>
      <c r="AQ21" s="242">
        <f>SUM(AQ6:AQ20)</f>
        <v>60</v>
      </c>
      <c r="AR21" s="242">
        <f>SUM(AR6:AR19)</f>
        <v>155</v>
      </c>
      <c r="AS21" s="242">
        <f>SUM(AS6:AS20)</f>
        <v>60</v>
      </c>
      <c r="AT21" s="243">
        <f>AS21/AR21</f>
        <v>0.38709677419354838</v>
      </c>
      <c r="AU21" s="244">
        <f>SUM(AU6:AU20)</f>
        <v>66</v>
      </c>
      <c r="AV21" s="243">
        <f>AVERAGE(AV6:AV20)</f>
        <v>1</v>
      </c>
      <c r="AW21" s="244">
        <f t="shared" ref="AW21" si="17">SUM(AW6:AW20)</f>
        <v>8</v>
      </c>
      <c r="AX21" s="243">
        <f t="shared" ref="AX21" si="18">AVERAGE(AX6:AX20)</f>
        <v>0.1203125</v>
      </c>
      <c r="AY21" s="244">
        <f t="shared" ref="AY21" si="19">SUM(AY6:AY20)</f>
        <v>5</v>
      </c>
      <c r="AZ21" s="243">
        <f t="shared" ref="AZ21" si="20">AVERAGE(AZ6:AZ20)</f>
        <v>9.375E-2</v>
      </c>
      <c r="BA21" s="244">
        <f t="shared" ref="BA21" si="21">SUM(BA6:BA20)</f>
        <v>24</v>
      </c>
      <c r="BB21" s="243">
        <f t="shared" ref="BB21" si="22">AVERAGE(BB6:BB20)</f>
        <v>0.34114583333333331</v>
      </c>
      <c r="BC21" s="245">
        <f>SUM(BC6:BC20)</f>
        <v>130</v>
      </c>
      <c r="BD21" s="246">
        <f t="shared" si="7"/>
        <v>0.97014925373134331</v>
      </c>
      <c r="BE21" s="238">
        <f>SUM(BE6:BE20)</f>
        <v>134</v>
      </c>
      <c r="BF21" s="239">
        <f>SUM(BF6:BF19)</f>
        <v>72</v>
      </c>
      <c r="BG21" s="239">
        <f>SUM(BG6:BG19)</f>
        <v>213</v>
      </c>
      <c r="BH21" s="239">
        <f>SUM(BH6:BH19)</f>
        <v>72</v>
      </c>
      <c r="BI21" s="240">
        <f>BH21/BG21</f>
        <v>0.3380281690140845</v>
      </c>
      <c r="BJ21" s="241">
        <f>SUM(BJ6:BJ20)</f>
        <v>42</v>
      </c>
      <c r="BK21" s="240">
        <f>AVERAGE(BK6:BK20)</f>
        <v>0.60788690476190477</v>
      </c>
      <c r="BL21" s="241">
        <f t="shared" ref="BL21" si="23">SUM(BL6:BL20)</f>
        <v>0</v>
      </c>
      <c r="BM21" s="240">
        <f t="shared" ref="BM21" si="24">AVERAGE(BM6:BM20)</f>
        <v>0</v>
      </c>
      <c r="BN21" s="241">
        <f t="shared" ref="BN21" si="25">SUM(BN6:BN20)</f>
        <v>0</v>
      </c>
      <c r="BO21" s="240">
        <f t="shared" ref="BO21" si="26">AVERAGE(BO6:BO20)</f>
        <v>0</v>
      </c>
      <c r="BP21" s="241">
        <f t="shared" ref="BP21" si="27">SUM(BP6:BP20)</f>
        <v>0</v>
      </c>
      <c r="BQ21" s="240">
        <f t="shared" ref="BQ21" si="28">AVERAGE(BQ6:BQ20)</f>
        <v>0</v>
      </c>
      <c r="BR21" s="242">
        <f>SUM(BR6:BR19)</f>
        <v>62</v>
      </c>
      <c r="BS21" s="242">
        <f>SUM(BS6:BS19)</f>
        <v>169</v>
      </c>
      <c r="BT21" s="242">
        <f>SUM(AD6:AD19)</f>
        <v>133</v>
      </c>
      <c r="BU21" s="243">
        <f>BT21/169</f>
        <v>0.78698224852071008</v>
      </c>
      <c r="BV21" s="244">
        <f>SUM(BV6:BV20)</f>
        <v>64</v>
      </c>
      <c r="BW21" s="243">
        <f>AVERAGE(BW6:BW20)</f>
        <v>0.93333333333333335</v>
      </c>
      <c r="BX21" s="244">
        <f t="shared" ref="BX21" si="29">SUM(BX6:BX20)</f>
        <v>0</v>
      </c>
      <c r="BY21" s="243">
        <f t="shared" ref="BY21" si="30">AVERAGE(BY6:BY20)</f>
        <v>0</v>
      </c>
      <c r="BZ21" s="244">
        <f t="shared" ref="BZ21" si="31">SUM(BZ6:BZ20)</f>
        <v>0</v>
      </c>
      <c r="CA21" s="243">
        <f t="shared" ref="CA21" si="32">AVERAGE(CA6:CA20)</f>
        <v>0</v>
      </c>
      <c r="CB21" s="244">
        <f t="shared" ref="CB21" si="33">SUM(CB6:CB20)</f>
        <v>0</v>
      </c>
      <c r="CC21" s="243">
        <f t="shared" ref="CC21" si="34">AVERAGE(CC6:CC20)</f>
        <v>0</v>
      </c>
      <c r="CD21" s="245">
        <f>SUM(CD6:CD20)</f>
        <v>134</v>
      </c>
      <c r="CE21" s="246">
        <f t="shared" si="9"/>
        <v>1</v>
      </c>
      <c r="CF21" s="238">
        <f>SUM(CF6:CF20)</f>
        <v>133</v>
      </c>
      <c r="CG21" s="239">
        <f>SUM(CG6:CG19)</f>
        <v>76</v>
      </c>
      <c r="CH21" s="239">
        <f>SUM(CH6:CH19)</f>
        <v>168</v>
      </c>
      <c r="CI21" s="239">
        <f>SUM(CI6:CI19)</f>
        <v>75</v>
      </c>
      <c r="CJ21" s="240">
        <f>CI21/CH21</f>
        <v>0.44642857142857145</v>
      </c>
      <c r="CK21" s="241">
        <f>SUM(CK6:CK20)</f>
        <v>50</v>
      </c>
      <c r="CL21" s="240">
        <f>AVERAGE(CL6:CL20)</f>
        <v>0.65290404040404038</v>
      </c>
      <c r="CM21" s="241"/>
      <c r="CN21" s="240"/>
      <c r="CO21" s="241"/>
      <c r="CP21" s="240"/>
      <c r="CQ21" s="241"/>
      <c r="CR21" s="240"/>
      <c r="CS21" s="247">
        <f>SUM(CS6:CS19)</f>
        <v>58</v>
      </c>
      <c r="CT21" s="247">
        <f>SUM(CT6:CT19)</f>
        <v>145</v>
      </c>
      <c r="CU21" s="247">
        <f>SUM(CU6:CU19)</f>
        <v>58</v>
      </c>
      <c r="CV21" s="248">
        <f>CU21/CT21</f>
        <v>0.4</v>
      </c>
      <c r="CW21" s="249">
        <f>SUM(CW6:CW19)</f>
        <v>59</v>
      </c>
      <c r="CX21" s="248">
        <f>AVERAGE(CX6:CX19)</f>
        <v>0.90104166666666663</v>
      </c>
      <c r="CY21" s="249"/>
      <c r="CZ21" s="248"/>
      <c r="DA21" s="249"/>
      <c r="DB21" s="248"/>
      <c r="DC21" s="249"/>
      <c r="DD21" s="248"/>
      <c r="DE21" s="250"/>
      <c r="DF21" s="251"/>
    </row>
    <row r="23" spans="1:110" s="256" customFormat="1" ht="93.6" customHeight="1" x14ac:dyDescent="0.3">
      <c r="A23" s="253" t="s">
        <v>49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4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</row>
  </sheetData>
  <mergeCells count="451">
    <mergeCell ref="DC13:DC15"/>
    <mergeCell ref="DD13:DD15"/>
    <mergeCell ref="DE13:DE15"/>
    <mergeCell ref="DF13:DF15"/>
    <mergeCell ref="A21:B21"/>
    <mergeCell ref="A23:BS23"/>
    <mergeCell ref="CW13:CW15"/>
    <mergeCell ref="CX13:CX15"/>
    <mergeCell ref="CY13:CY15"/>
    <mergeCell ref="CZ13:CZ15"/>
    <mergeCell ref="DA13:DA15"/>
    <mergeCell ref="DB13:DB15"/>
    <mergeCell ref="CQ13:CQ15"/>
    <mergeCell ref="CR13:CR15"/>
    <mergeCell ref="CS13:CS15"/>
    <mergeCell ref="CT13:CT15"/>
    <mergeCell ref="CU13:CU15"/>
    <mergeCell ref="CV13:CV15"/>
    <mergeCell ref="CK13:CK15"/>
    <mergeCell ref="CL13:CL15"/>
    <mergeCell ref="CM13:CM15"/>
    <mergeCell ref="CN13:CN15"/>
    <mergeCell ref="CO13:CO15"/>
    <mergeCell ref="CP13:CP15"/>
    <mergeCell ref="CE13:CE15"/>
    <mergeCell ref="CF13:CF15"/>
    <mergeCell ref="CG13:CG15"/>
    <mergeCell ref="CH13:CH15"/>
    <mergeCell ref="CI13:CI15"/>
    <mergeCell ref="CJ13:CJ15"/>
    <mergeCell ref="BY13:BY15"/>
    <mergeCell ref="BZ13:BZ15"/>
    <mergeCell ref="CA13:CA15"/>
    <mergeCell ref="CB13:CB15"/>
    <mergeCell ref="CC13:CC15"/>
    <mergeCell ref="CD13:CD15"/>
    <mergeCell ref="BS13:BS15"/>
    <mergeCell ref="BT13:BT15"/>
    <mergeCell ref="BU13:BU15"/>
    <mergeCell ref="BV13:BV15"/>
    <mergeCell ref="BW13:BW15"/>
    <mergeCell ref="BX13:BX15"/>
    <mergeCell ref="BM13:BM15"/>
    <mergeCell ref="BN13:BN15"/>
    <mergeCell ref="BO13:BO15"/>
    <mergeCell ref="BP13:BP15"/>
    <mergeCell ref="BQ13:BQ15"/>
    <mergeCell ref="BR13:BR15"/>
    <mergeCell ref="BG13:BG15"/>
    <mergeCell ref="BH13:BH15"/>
    <mergeCell ref="BI13:BI15"/>
    <mergeCell ref="BJ13:BJ15"/>
    <mergeCell ref="BK13:BK15"/>
    <mergeCell ref="BL13:BL15"/>
    <mergeCell ref="BA13:BA15"/>
    <mergeCell ref="BB13:BB15"/>
    <mergeCell ref="BC13:BC15"/>
    <mergeCell ref="BD13:BD15"/>
    <mergeCell ref="BE13:BE15"/>
    <mergeCell ref="BF13:BF15"/>
    <mergeCell ref="AU13:AU15"/>
    <mergeCell ref="AV13:AV15"/>
    <mergeCell ref="AW13:AW15"/>
    <mergeCell ref="AX13:AX15"/>
    <mergeCell ref="AY13:AY15"/>
    <mergeCell ref="AZ13:AZ15"/>
    <mergeCell ref="AO13:AO15"/>
    <mergeCell ref="AP13:AP15"/>
    <mergeCell ref="AQ13:AQ15"/>
    <mergeCell ref="AR13:AR15"/>
    <mergeCell ref="AS13:AS15"/>
    <mergeCell ref="AT13:AT15"/>
    <mergeCell ref="AI13:AI15"/>
    <mergeCell ref="AJ13:AJ15"/>
    <mergeCell ref="AK13:AK15"/>
    <mergeCell ref="AL13:AL15"/>
    <mergeCell ref="AM13:AM15"/>
    <mergeCell ref="AN13:AN15"/>
    <mergeCell ref="AC13:AC15"/>
    <mergeCell ref="AD13:AD15"/>
    <mergeCell ref="AE13:AE15"/>
    <mergeCell ref="AF13:AF15"/>
    <mergeCell ref="AG13:AG15"/>
    <mergeCell ref="AH13:AH15"/>
    <mergeCell ref="W13:W15"/>
    <mergeCell ref="X13:X15"/>
    <mergeCell ref="Y13:Y15"/>
    <mergeCell ref="Z13:Z15"/>
    <mergeCell ref="AA13:AA15"/>
    <mergeCell ref="AB13:AB15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N13:N15"/>
    <mergeCell ref="O13:O15"/>
    <mergeCell ref="P13:P15"/>
    <mergeCell ref="DF11:DF12"/>
    <mergeCell ref="A13:A15"/>
    <mergeCell ref="C13:C15"/>
    <mergeCell ref="D13:D15"/>
    <mergeCell ref="E13:E15"/>
    <mergeCell ref="F13:F15"/>
    <mergeCell ref="G13:G15"/>
    <mergeCell ref="H13:H15"/>
    <mergeCell ref="I13:I15"/>
    <mergeCell ref="J13:J15"/>
    <mergeCell ref="CZ11:CZ12"/>
    <mergeCell ref="DA11:DA12"/>
    <mergeCell ref="DB11:DB12"/>
    <mergeCell ref="DC11:DC12"/>
    <mergeCell ref="DD11:DD12"/>
    <mergeCell ref="DE11:DE12"/>
    <mergeCell ref="CT11:CT12"/>
    <mergeCell ref="CU11:CU12"/>
    <mergeCell ref="CV11:CV12"/>
    <mergeCell ref="CW11:CW12"/>
    <mergeCell ref="CX11:CX12"/>
    <mergeCell ref="CY11:CY12"/>
    <mergeCell ref="CN11:CN12"/>
    <mergeCell ref="CO11:CO12"/>
    <mergeCell ref="CP11:CP12"/>
    <mergeCell ref="CQ11:CQ12"/>
    <mergeCell ref="CR11:CR12"/>
    <mergeCell ref="CS11:CS12"/>
    <mergeCell ref="CH11:CH12"/>
    <mergeCell ref="CI11:CI12"/>
    <mergeCell ref="CJ11:CJ12"/>
    <mergeCell ref="CK11:CK12"/>
    <mergeCell ref="CL11:CL12"/>
    <mergeCell ref="CM11:CM12"/>
    <mergeCell ref="CB11:CB12"/>
    <mergeCell ref="CC11:CC12"/>
    <mergeCell ref="CD11:CD12"/>
    <mergeCell ref="CE11:CE12"/>
    <mergeCell ref="CF11:CF12"/>
    <mergeCell ref="CG11:CG12"/>
    <mergeCell ref="BV11:BV12"/>
    <mergeCell ref="BW11:BW12"/>
    <mergeCell ref="BX11:BX12"/>
    <mergeCell ref="BY11:BY12"/>
    <mergeCell ref="BZ11:BZ12"/>
    <mergeCell ref="CA11:CA12"/>
    <mergeCell ref="BO11:BO12"/>
    <mergeCell ref="BP11:BP12"/>
    <mergeCell ref="BQ11:BQ12"/>
    <mergeCell ref="BR11:BR12"/>
    <mergeCell ref="BT11:BT12"/>
    <mergeCell ref="BU11:BU12"/>
    <mergeCell ref="BI11:BI12"/>
    <mergeCell ref="BJ11:BJ12"/>
    <mergeCell ref="BK11:BK12"/>
    <mergeCell ref="BL11:BL12"/>
    <mergeCell ref="BM11:BM12"/>
    <mergeCell ref="BN11:BN12"/>
    <mergeCell ref="BC11:BC12"/>
    <mergeCell ref="BD11:BD12"/>
    <mergeCell ref="BE11:BE12"/>
    <mergeCell ref="BF11:BF12"/>
    <mergeCell ref="BG11:BG12"/>
    <mergeCell ref="BH11:BH12"/>
    <mergeCell ref="AW11:AW12"/>
    <mergeCell ref="AX11:AX12"/>
    <mergeCell ref="AY11:AY12"/>
    <mergeCell ref="AZ11:AZ12"/>
    <mergeCell ref="BA11:BA12"/>
    <mergeCell ref="BB11:BB12"/>
    <mergeCell ref="AP11:AP12"/>
    <mergeCell ref="AQ11:AQ12"/>
    <mergeCell ref="AS11:AS12"/>
    <mergeCell ref="AT11:AT12"/>
    <mergeCell ref="AU11:AU12"/>
    <mergeCell ref="AV11:AV12"/>
    <mergeCell ref="AJ11:AJ12"/>
    <mergeCell ref="AK11:AK12"/>
    <mergeCell ref="AL11:AL12"/>
    <mergeCell ref="AM11:AM12"/>
    <mergeCell ref="AN11:AN12"/>
    <mergeCell ref="AO11:AO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Z11:Z12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K11:K12"/>
    <mergeCell ref="L11:L12"/>
    <mergeCell ref="M11:M12"/>
    <mergeCell ref="N11:N12"/>
    <mergeCell ref="O11:O12"/>
    <mergeCell ref="P11:P12"/>
    <mergeCell ref="DF8:DF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CZ8:CZ10"/>
    <mergeCell ref="DA8:DA10"/>
    <mergeCell ref="DB8:DB10"/>
    <mergeCell ref="DC8:DC10"/>
    <mergeCell ref="DD8:DD10"/>
    <mergeCell ref="DE8:DE10"/>
    <mergeCell ref="CT8:CT10"/>
    <mergeCell ref="CU8:CU10"/>
    <mergeCell ref="CV8:CV10"/>
    <mergeCell ref="CW8:CW10"/>
    <mergeCell ref="CX8:CX10"/>
    <mergeCell ref="CY8:CY10"/>
    <mergeCell ref="CN8:CN10"/>
    <mergeCell ref="CO8:CO10"/>
    <mergeCell ref="CP8:CP10"/>
    <mergeCell ref="CQ8:CQ10"/>
    <mergeCell ref="CR8:CR10"/>
    <mergeCell ref="CS8:CS10"/>
    <mergeCell ref="CH8:CH10"/>
    <mergeCell ref="CI8:CI10"/>
    <mergeCell ref="CJ8:CJ10"/>
    <mergeCell ref="CK8:CK10"/>
    <mergeCell ref="CL8:CL10"/>
    <mergeCell ref="CM8:CM10"/>
    <mergeCell ref="CB8:CB10"/>
    <mergeCell ref="CC8:CC10"/>
    <mergeCell ref="CD8:CD10"/>
    <mergeCell ref="CE8:CE10"/>
    <mergeCell ref="CF8:CF10"/>
    <mergeCell ref="CG8:CG10"/>
    <mergeCell ref="BV8:BV10"/>
    <mergeCell ref="BW8:BW10"/>
    <mergeCell ref="BX8:BX10"/>
    <mergeCell ref="BY8:BY10"/>
    <mergeCell ref="BZ8:BZ10"/>
    <mergeCell ref="CA8:CA10"/>
    <mergeCell ref="BP8:BP10"/>
    <mergeCell ref="BQ8:BQ10"/>
    <mergeCell ref="BR8:BR10"/>
    <mergeCell ref="BS8:BS10"/>
    <mergeCell ref="BT8:BT10"/>
    <mergeCell ref="BU8:BU10"/>
    <mergeCell ref="BJ8:BJ10"/>
    <mergeCell ref="BK8:BK10"/>
    <mergeCell ref="BL8:BL10"/>
    <mergeCell ref="BM8:BM10"/>
    <mergeCell ref="BN8:BN10"/>
    <mergeCell ref="BO8:BO10"/>
    <mergeCell ref="BD8:BD10"/>
    <mergeCell ref="BE8:BE10"/>
    <mergeCell ref="BF8:BF10"/>
    <mergeCell ref="BG8:BG10"/>
    <mergeCell ref="BH8:BH10"/>
    <mergeCell ref="BI8:BI10"/>
    <mergeCell ref="AX8:AX10"/>
    <mergeCell ref="AY8:AY10"/>
    <mergeCell ref="AZ8:AZ10"/>
    <mergeCell ref="BA8:BA10"/>
    <mergeCell ref="BB8:BB10"/>
    <mergeCell ref="BC8:BC10"/>
    <mergeCell ref="AR8:AR10"/>
    <mergeCell ref="AS8:AS10"/>
    <mergeCell ref="AT8:AT10"/>
    <mergeCell ref="AU8:AU10"/>
    <mergeCell ref="AV8:AV10"/>
    <mergeCell ref="AW8:AW10"/>
    <mergeCell ref="AL8:AL10"/>
    <mergeCell ref="AM8:AM10"/>
    <mergeCell ref="AN8:AN10"/>
    <mergeCell ref="AO8:AO10"/>
    <mergeCell ref="AP8:AP10"/>
    <mergeCell ref="AQ8:AQ10"/>
    <mergeCell ref="AF8:AF10"/>
    <mergeCell ref="AG8:AG10"/>
    <mergeCell ref="AH8:AH10"/>
    <mergeCell ref="AI8:AI10"/>
    <mergeCell ref="AJ8:AJ10"/>
    <mergeCell ref="AK8:AK10"/>
    <mergeCell ref="Z8:Z10"/>
    <mergeCell ref="AA8:AA10"/>
    <mergeCell ref="AB8:AB10"/>
    <mergeCell ref="AC8:AC10"/>
    <mergeCell ref="AD8:AD10"/>
    <mergeCell ref="AE8:AE10"/>
    <mergeCell ref="T8:T10"/>
    <mergeCell ref="U8:U10"/>
    <mergeCell ref="V8:V10"/>
    <mergeCell ref="W8:W10"/>
    <mergeCell ref="X8:X10"/>
    <mergeCell ref="Y8:Y10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A8:A10"/>
    <mergeCell ref="C8:C10"/>
    <mergeCell ref="D8:D10"/>
    <mergeCell ref="E8:E10"/>
    <mergeCell ref="F8:F10"/>
    <mergeCell ref="G8:G10"/>
    <mergeCell ref="DA6:DA7"/>
    <mergeCell ref="DB6:DB7"/>
    <mergeCell ref="DC6:DC7"/>
    <mergeCell ref="DD6:DD7"/>
    <mergeCell ref="DE6:DE7"/>
    <mergeCell ref="DF6:DF7"/>
    <mergeCell ref="CU6:CU7"/>
    <mergeCell ref="CV6:CV7"/>
    <mergeCell ref="CW6:CW7"/>
    <mergeCell ref="CX6:CX7"/>
    <mergeCell ref="CY6:CY7"/>
    <mergeCell ref="CZ6:CZ7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K6:CK7"/>
    <mergeCell ref="CL6:CL7"/>
    <mergeCell ref="CM6:CM7"/>
    <mergeCell ref="CB6:CB7"/>
    <mergeCell ref="CC6:CC7"/>
    <mergeCell ref="CD6:CD7"/>
    <mergeCell ref="CE6:CE7"/>
    <mergeCell ref="CF6:CF7"/>
    <mergeCell ref="CG6:CG7"/>
    <mergeCell ref="BV6:BV7"/>
    <mergeCell ref="BW6:BW7"/>
    <mergeCell ref="BX6:BX7"/>
    <mergeCell ref="BY6:BY7"/>
    <mergeCell ref="BZ6:BZ7"/>
    <mergeCell ref="CA6:CA7"/>
    <mergeCell ref="BO6:BO7"/>
    <mergeCell ref="BP6:BP7"/>
    <mergeCell ref="BQ6:BQ7"/>
    <mergeCell ref="BR6:BR7"/>
    <mergeCell ref="BT6:BT7"/>
    <mergeCell ref="BU6:BU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B6:BB7"/>
    <mergeCell ref="AP6:AP7"/>
    <mergeCell ref="AQ6:AQ7"/>
    <mergeCell ref="AS6:AS7"/>
    <mergeCell ref="AT6:AT7"/>
    <mergeCell ref="AU6:AU7"/>
    <mergeCell ref="AV6:AV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K6:K7"/>
    <mergeCell ref="L6:L7"/>
    <mergeCell ref="M6:M7"/>
    <mergeCell ref="N6:N7"/>
    <mergeCell ref="O6:O7"/>
    <mergeCell ref="P6:P7"/>
    <mergeCell ref="DE4:DF4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BC4:BD4"/>
    <mergeCell ref="BE4:BQ4"/>
    <mergeCell ref="BR4:CC4"/>
    <mergeCell ref="CD4:CE4"/>
    <mergeCell ref="CF4:CR4"/>
    <mergeCell ref="CS4:DD4"/>
    <mergeCell ref="A4:B4"/>
    <mergeCell ref="C4:O4"/>
    <mergeCell ref="P4:AA4"/>
    <mergeCell ref="AB4:AC4"/>
    <mergeCell ref="AD4:AP4"/>
    <mergeCell ref="AQ4:BB4"/>
    <mergeCell ref="A1:DF1"/>
    <mergeCell ref="A2:DF2"/>
    <mergeCell ref="A3:B3"/>
    <mergeCell ref="C3:AC3"/>
    <mergeCell ref="AD3:BD3"/>
    <mergeCell ref="BE3:CE3"/>
    <mergeCell ref="CF3:DF3"/>
  </mergeCells>
  <phoneticPr fontId="3" type="noConversion"/>
  <pageMargins left="0.70000000000000007" right="0.70000000000000007" top="0.75" bottom="0.75" header="0.30000000000000004" footer="0.3000000000000000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1DC8-959D-480B-AA22-91AD6458F5DC}">
  <sheetPr>
    <pageSetUpPr fitToPage="1"/>
  </sheetPr>
  <dimension ref="A1:BH15"/>
  <sheetViews>
    <sheetView zoomScale="85" zoomScaleNormal="85" workbookViewId="0">
      <pane xSplit="1" topLeftCell="B1" activePane="topRight" state="frozen"/>
      <selection activeCell="BW13" sqref="BW13:BW15"/>
      <selection pane="topRight" activeCell="BW13" sqref="BW13:BW15"/>
    </sheetView>
  </sheetViews>
  <sheetFormatPr defaultColWidth="10" defaultRowHeight="19.8" x14ac:dyDescent="0.3"/>
  <cols>
    <col min="1" max="1" width="22.44140625" style="340" customWidth="1"/>
    <col min="2" max="2" width="17.33203125" style="260" customWidth="1"/>
    <col min="3" max="3" width="5.44140625" style="260" customWidth="1"/>
    <col min="4" max="4" width="6.6640625" style="260" customWidth="1"/>
    <col min="5" max="5" width="5.6640625" style="260" customWidth="1"/>
    <col min="6" max="6" width="6.88671875" style="263" customWidth="1"/>
    <col min="7" max="7" width="5.6640625" style="260" customWidth="1"/>
    <col min="8" max="14" width="6.33203125" style="263" customWidth="1"/>
    <col min="15" max="15" width="5.44140625" style="260" customWidth="1"/>
    <col min="16" max="16" width="6.6640625" style="260" customWidth="1"/>
    <col min="17" max="17" width="5.6640625" style="260" customWidth="1"/>
    <col min="18" max="18" width="6.88671875" style="263" customWidth="1"/>
    <col min="19" max="19" width="5.6640625" style="260" customWidth="1"/>
    <col min="20" max="26" width="6.33203125" style="263" customWidth="1"/>
    <col min="27" max="27" width="4.6640625" style="260" customWidth="1"/>
    <col min="28" max="28" width="6.109375" style="263" customWidth="1"/>
    <col min="29" max="29" width="6.44140625" style="260" customWidth="1"/>
    <col min="30" max="30" width="6.33203125" style="263" customWidth="1"/>
    <col min="31" max="31" width="4" style="260" customWidth="1"/>
    <col min="32" max="38" width="7.109375" style="263" customWidth="1"/>
    <col min="39" max="39" width="4.44140625" style="260" customWidth="1"/>
    <col min="40" max="40" width="6.21875" style="263" customWidth="1"/>
    <col min="41" max="41" width="4.6640625" style="336" customWidth="1"/>
    <col min="42" max="42" width="6.44140625" style="337" customWidth="1"/>
    <col min="43" max="43" width="4.88671875" style="260" customWidth="1"/>
    <col min="44" max="50" width="6.33203125" style="263" customWidth="1"/>
    <col min="51" max="51" width="4.6640625" style="338" customWidth="1"/>
    <col min="52" max="52" width="4.88671875" style="256" customWidth="1"/>
    <col min="53" max="53" width="5" style="256" customWidth="1"/>
    <col min="54" max="54" width="4.44140625" style="256" customWidth="1"/>
    <col min="55" max="55" width="6.6640625" style="256" customWidth="1"/>
    <col min="56" max="56" width="4.109375" style="256" customWidth="1"/>
    <col min="57" max="57" width="7.109375" style="256" customWidth="1"/>
    <col min="58" max="58" width="4.88671875" style="256" customWidth="1"/>
    <col min="59" max="59" width="5" style="256" customWidth="1"/>
    <col min="60" max="60" width="4.44140625" style="256" customWidth="1"/>
    <col min="61" max="61" width="6.6640625" style="256" customWidth="1"/>
    <col min="62" max="62" width="10" style="256" customWidth="1"/>
    <col min="63" max="16384" width="10" style="256"/>
  </cols>
  <sheetData>
    <row r="1" spans="1:60" s="269" customFormat="1" ht="33.75" customHeight="1" thickBot="1" x14ac:dyDescent="0.35">
      <c r="A1" s="264" t="s">
        <v>50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6"/>
      <c r="AY1" s="267"/>
      <c r="AZ1" s="268"/>
      <c r="BA1" s="268"/>
      <c r="BB1" s="268"/>
      <c r="BF1" s="268"/>
      <c r="BG1" s="268"/>
      <c r="BH1" s="268"/>
    </row>
    <row r="2" spans="1:60" s="269" customFormat="1" ht="25.5" customHeight="1" x14ac:dyDescent="0.3">
      <c r="A2" s="270" t="s">
        <v>51</v>
      </c>
      <c r="B2" s="271" t="s">
        <v>52</v>
      </c>
      <c r="C2" s="272" t="s">
        <v>3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4"/>
      <c r="O2" s="275" t="s">
        <v>4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7"/>
      <c r="AA2" s="275" t="s">
        <v>5</v>
      </c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7"/>
      <c r="AM2" s="278" t="s">
        <v>6</v>
      </c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80"/>
    </row>
    <row r="3" spans="1:60" s="269" customFormat="1" ht="16.5" customHeight="1" x14ac:dyDescent="0.3">
      <c r="A3" s="14"/>
      <c r="B3" s="15"/>
      <c r="C3" s="281" t="s">
        <v>17</v>
      </c>
      <c r="D3" s="282"/>
      <c r="E3" s="282"/>
      <c r="F3" s="282"/>
      <c r="G3" s="282" t="s">
        <v>10</v>
      </c>
      <c r="H3" s="283"/>
      <c r="I3" s="284"/>
      <c r="J3" s="284"/>
      <c r="K3" s="284"/>
      <c r="L3" s="284"/>
      <c r="M3" s="284"/>
      <c r="N3" s="285"/>
      <c r="O3" s="286" t="s">
        <v>17</v>
      </c>
      <c r="P3" s="287"/>
      <c r="Q3" s="287"/>
      <c r="R3" s="287"/>
      <c r="S3" s="105" t="s">
        <v>10</v>
      </c>
      <c r="T3" s="288"/>
      <c r="U3" s="177"/>
      <c r="V3" s="177"/>
      <c r="W3" s="177"/>
      <c r="X3" s="177"/>
      <c r="Y3" s="177"/>
      <c r="Z3" s="289"/>
      <c r="AA3" s="290" t="s">
        <v>17</v>
      </c>
      <c r="AB3" s="287"/>
      <c r="AC3" s="287"/>
      <c r="AD3" s="287"/>
      <c r="AE3" s="105" t="s">
        <v>10</v>
      </c>
      <c r="AF3" s="288"/>
      <c r="AG3" s="177"/>
      <c r="AH3" s="177"/>
      <c r="AI3" s="177"/>
      <c r="AJ3" s="177"/>
      <c r="AK3" s="177"/>
      <c r="AL3" s="289"/>
      <c r="AM3" s="286" t="s">
        <v>17</v>
      </c>
      <c r="AN3" s="287"/>
      <c r="AO3" s="287"/>
      <c r="AP3" s="287"/>
      <c r="AQ3" s="105" t="s">
        <v>10</v>
      </c>
      <c r="AR3" s="105"/>
      <c r="AS3" s="177"/>
      <c r="AT3" s="177"/>
      <c r="AU3" s="177"/>
      <c r="AV3" s="177"/>
      <c r="AW3" s="177"/>
      <c r="AX3" s="289"/>
    </row>
    <row r="4" spans="1:60" s="306" customFormat="1" ht="81.75" customHeight="1" x14ac:dyDescent="0.3">
      <c r="A4" s="14"/>
      <c r="B4" s="15"/>
      <c r="C4" s="291" t="s">
        <v>14</v>
      </c>
      <c r="D4" s="292" t="s">
        <v>15</v>
      </c>
      <c r="E4" s="292" t="s">
        <v>16</v>
      </c>
      <c r="F4" s="293" t="s">
        <v>17</v>
      </c>
      <c r="G4" s="292" t="s">
        <v>26</v>
      </c>
      <c r="H4" s="294" t="s">
        <v>10</v>
      </c>
      <c r="I4" s="295" t="s">
        <v>20</v>
      </c>
      <c r="J4" s="295" t="s">
        <v>21</v>
      </c>
      <c r="K4" s="295" t="s">
        <v>22</v>
      </c>
      <c r="L4" s="295" t="s">
        <v>23</v>
      </c>
      <c r="M4" s="295" t="s">
        <v>24</v>
      </c>
      <c r="N4" s="296" t="s">
        <v>25</v>
      </c>
      <c r="O4" s="297" t="s">
        <v>14</v>
      </c>
      <c r="P4" s="298" t="s">
        <v>15</v>
      </c>
      <c r="Q4" s="298" t="s">
        <v>16</v>
      </c>
      <c r="R4" s="299" t="s">
        <v>17</v>
      </c>
      <c r="S4" s="300" t="s">
        <v>26</v>
      </c>
      <c r="T4" s="301" t="s">
        <v>10</v>
      </c>
      <c r="U4" s="302" t="s">
        <v>20</v>
      </c>
      <c r="V4" s="302" t="s">
        <v>21</v>
      </c>
      <c r="W4" s="302" t="s">
        <v>22</v>
      </c>
      <c r="X4" s="302" t="s">
        <v>23</v>
      </c>
      <c r="Y4" s="302" t="s">
        <v>24</v>
      </c>
      <c r="Z4" s="303" t="s">
        <v>25</v>
      </c>
      <c r="AA4" s="304" t="s">
        <v>14</v>
      </c>
      <c r="AB4" s="298" t="s">
        <v>15</v>
      </c>
      <c r="AC4" s="298" t="s">
        <v>16</v>
      </c>
      <c r="AD4" s="299" t="s">
        <v>17</v>
      </c>
      <c r="AE4" s="300" t="s">
        <v>26</v>
      </c>
      <c r="AF4" s="305" t="s">
        <v>10</v>
      </c>
      <c r="AG4" s="302" t="s">
        <v>20</v>
      </c>
      <c r="AH4" s="302" t="s">
        <v>21</v>
      </c>
      <c r="AI4" s="302" t="s">
        <v>22</v>
      </c>
      <c r="AJ4" s="302" t="s">
        <v>23</v>
      </c>
      <c r="AK4" s="302" t="s">
        <v>24</v>
      </c>
      <c r="AL4" s="303" t="s">
        <v>25</v>
      </c>
      <c r="AM4" s="297" t="s">
        <v>14</v>
      </c>
      <c r="AN4" s="298" t="s">
        <v>15</v>
      </c>
      <c r="AO4" s="298" t="s">
        <v>16</v>
      </c>
      <c r="AP4" s="299" t="s">
        <v>17</v>
      </c>
      <c r="AQ4" s="300" t="s">
        <v>26</v>
      </c>
      <c r="AR4" s="305" t="s">
        <v>10</v>
      </c>
      <c r="AS4" s="302" t="s">
        <v>20</v>
      </c>
      <c r="AT4" s="302" t="s">
        <v>21</v>
      </c>
      <c r="AU4" s="302" t="s">
        <v>22</v>
      </c>
      <c r="AV4" s="302" t="s">
        <v>23</v>
      </c>
      <c r="AW4" s="302" t="s">
        <v>24</v>
      </c>
      <c r="AX4" s="303" t="s">
        <v>25</v>
      </c>
    </row>
    <row r="5" spans="1:60" s="269" customFormat="1" ht="16.2" x14ac:dyDescent="0.3">
      <c r="A5" s="307" t="s">
        <v>53</v>
      </c>
      <c r="B5" s="308" t="s">
        <v>42</v>
      </c>
      <c r="C5" s="309">
        <v>16</v>
      </c>
      <c r="D5" s="284">
        <v>19</v>
      </c>
      <c r="E5" s="284">
        <v>16</v>
      </c>
      <c r="F5" s="310">
        <f t="shared" ref="F5:F10" si="0">E5/D5</f>
        <v>0.84210526315789469</v>
      </c>
      <c r="G5" s="284">
        <v>16</v>
      </c>
      <c r="H5" s="311">
        <f>G5/C5</f>
        <v>1</v>
      </c>
      <c r="I5" s="312">
        <v>1</v>
      </c>
      <c r="J5" s="310">
        <f>I5/G5</f>
        <v>6.25E-2</v>
      </c>
      <c r="K5" s="312">
        <v>3</v>
      </c>
      <c r="L5" s="310">
        <f>K5/G5</f>
        <v>0.1875</v>
      </c>
      <c r="M5" s="312">
        <v>9</v>
      </c>
      <c r="N5" s="313">
        <f>M5/G5</f>
        <v>0.5625</v>
      </c>
      <c r="O5" s="307">
        <v>16</v>
      </c>
      <c r="P5" s="314">
        <v>25</v>
      </c>
      <c r="Q5" s="314">
        <v>16</v>
      </c>
      <c r="R5" s="315">
        <f t="shared" ref="R5:R10" si="1">Q5/P5</f>
        <v>0.64</v>
      </c>
      <c r="S5" s="177">
        <v>16</v>
      </c>
      <c r="T5" s="316">
        <f>S5/O5</f>
        <v>1</v>
      </c>
      <c r="U5" s="317">
        <v>1</v>
      </c>
      <c r="V5" s="318">
        <f>U5/S5</f>
        <v>6.25E-2</v>
      </c>
      <c r="W5" s="317">
        <v>1</v>
      </c>
      <c r="X5" s="318">
        <f>W5/S5</f>
        <v>6.25E-2</v>
      </c>
      <c r="Y5" s="317">
        <v>5</v>
      </c>
      <c r="Z5" s="178">
        <f>Y5/S5</f>
        <v>0.3125</v>
      </c>
      <c r="AA5" s="319">
        <v>16</v>
      </c>
      <c r="AB5" s="314">
        <v>20</v>
      </c>
      <c r="AC5" s="314">
        <v>16</v>
      </c>
      <c r="AD5" s="315">
        <f t="shared" ref="AD5:AD10" si="2">AC5/AB5</f>
        <v>0.8</v>
      </c>
      <c r="AE5" s="177">
        <v>16</v>
      </c>
      <c r="AF5" s="316">
        <f t="shared" ref="AF5:AF10" si="3">AE5/AA5</f>
        <v>1</v>
      </c>
      <c r="AG5" s="317">
        <v>3</v>
      </c>
      <c r="AH5" s="318">
        <f>AG5/AE5</f>
        <v>0.1875</v>
      </c>
      <c r="AI5" s="317">
        <v>2</v>
      </c>
      <c r="AJ5" s="318">
        <f>AI5/AE5</f>
        <v>0.125</v>
      </c>
      <c r="AK5" s="317"/>
      <c r="AL5" s="178"/>
      <c r="AM5" s="307">
        <v>16</v>
      </c>
      <c r="AN5" s="314">
        <v>21</v>
      </c>
      <c r="AO5" s="314">
        <v>16</v>
      </c>
      <c r="AP5" s="315">
        <f t="shared" ref="AP5:AP10" si="4">AO5/AN5</f>
        <v>0.76190476190476186</v>
      </c>
      <c r="AQ5" s="177">
        <v>16</v>
      </c>
      <c r="AR5" s="318">
        <f>AQ5/AM5</f>
        <v>1</v>
      </c>
      <c r="AS5" s="317">
        <v>3</v>
      </c>
      <c r="AT5" s="318">
        <f>AS5/AQ5</f>
        <v>0.1875</v>
      </c>
      <c r="AU5" s="317">
        <v>0</v>
      </c>
      <c r="AV5" s="318">
        <f>AU5/AQ5</f>
        <v>0</v>
      </c>
      <c r="AW5" s="317"/>
      <c r="AX5" s="178"/>
    </row>
    <row r="6" spans="1:60" s="269" customFormat="1" ht="37.5" customHeight="1" x14ac:dyDescent="0.3">
      <c r="A6" s="320" t="s">
        <v>54</v>
      </c>
      <c r="B6" s="308" t="s">
        <v>42</v>
      </c>
      <c r="C6" s="309">
        <v>18</v>
      </c>
      <c r="D6" s="284">
        <v>30</v>
      </c>
      <c r="E6" s="284">
        <v>18</v>
      </c>
      <c r="F6" s="310">
        <f t="shared" si="0"/>
        <v>0.6</v>
      </c>
      <c r="G6" s="284">
        <v>18</v>
      </c>
      <c r="H6" s="311">
        <f t="shared" ref="H6:H10" si="5">G6/C6</f>
        <v>1</v>
      </c>
      <c r="I6" s="312">
        <v>4</v>
      </c>
      <c r="J6" s="310">
        <f t="shared" ref="J6:J9" si="6">I6/G6</f>
        <v>0.22222222222222221</v>
      </c>
      <c r="K6" s="312">
        <v>3</v>
      </c>
      <c r="L6" s="310">
        <f t="shared" ref="L6:L9" si="7">K6/G6</f>
        <v>0.16666666666666666</v>
      </c>
      <c r="M6" s="312">
        <v>11</v>
      </c>
      <c r="N6" s="313">
        <f t="shared" ref="N6:N9" si="8">M6/G6</f>
        <v>0.61111111111111116</v>
      </c>
      <c r="O6" s="307">
        <v>18</v>
      </c>
      <c r="P6" s="314">
        <v>25</v>
      </c>
      <c r="Q6" s="314">
        <v>18</v>
      </c>
      <c r="R6" s="315">
        <f t="shared" si="1"/>
        <v>0.72</v>
      </c>
      <c r="S6" s="177">
        <v>18</v>
      </c>
      <c r="T6" s="316">
        <f t="shared" ref="T6:T10" si="9">S6/O6</f>
        <v>1</v>
      </c>
      <c r="U6" s="317">
        <v>5</v>
      </c>
      <c r="V6" s="318">
        <f t="shared" ref="V6:V9" si="10">U6/S6</f>
        <v>0.27777777777777779</v>
      </c>
      <c r="W6" s="317">
        <v>2</v>
      </c>
      <c r="X6" s="318">
        <f t="shared" ref="X6:X9" si="11">W6/S6</f>
        <v>0.1111111111111111</v>
      </c>
      <c r="Y6" s="317">
        <v>2</v>
      </c>
      <c r="Z6" s="178">
        <f t="shared" ref="Z6:Z9" si="12">Y6/S6</f>
        <v>0.1111111111111111</v>
      </c>
      <c r="AA6" s="319">
        <v>18</v>
      </c>
      <c r="AB6" s="314">
        <v>37</v>
      </c>
      <c r="AC6" s="314">
        <v>18</v>
      </c>
      <c r="AD6" s="315">
        <f t="shared" si="2"/>
        <v>0.48648648648648651</v>
      </c>
      <c r="AE6" s="177">
        <v>18</v>
      </c>
      <c r="AF6" s="316">
        <f t="shared" si="3"/>
        <v>1</v>
      </c>
      <c r="AG6" s="317">
        <v>3</v>
      </c>
      <c r="AH6" s="318">
        <f t="shared" ref="AH6:AH9" si="13">AG6/AE6</f>
        <v>0.16666666666666666</v>
      </c>
      <c r="AI6" s="317">
        <v>0</v>
      </c>
      <c r="AJ6" s="318">
        <f t="shared" ref="AJ6:AJ9" si="14">AI6/AE6</f>
        <v>0</v>
      </c>
      <c r="AK6" s="317"/>
      <c r="AL6" s="178"/>
      <c r="AM6" s="307">
        <v>18</v>
      </c>
      <c r="AN6" s="314">
        <v>32</v>
      </c>
      <c r="AO6" s="314">
        <v>18</v>
      </c>
      <c r="AP6" s="315">
        <f t="shared" si="4"/>
        <v>0.5625</v>
      </c>
      <c r="AQ6" s="177">
        <v>18</v>
      </c>
      <c r="AR6" s="318">
        <f t="shared" ref="AR6:AR10" si="15">AQ6/AM6</f>
        <v>1</v>
      </c>
      <c r="AS6" s="317">
        <v>2</v>
      </c>
      <c r="AT6" s="318">
        <f t="shared" ref="AT6:AT9" si="16">AS6/AQ6</f>
        <v>0.1111111111111111</v>
      </c>
      <c r="AU6" s="317">
        <v>0</v>
      </c>
      <c r="AV6" s="318">
        <f t="shared" ref="AV6:AV9" si="17">AU6/AQ6</f>
        <v>0</v>
      </c>
      <c r="AW6" s="317"/>
      <c r="AX6" s="178"/>
    </row>
    <row r="7" spans="1:60" s="269" customFormat="1" ht="22.5" customHeight="1" x14ac:dyDescent="0.3">
      <c r="A7" s="307" t="s">
        <v>55</v>
      </c>
      <c r="B7" s="308" t="s">
        <v>42</v>
      </c>
      <c r="C7" s="309">
        <v>15</v>
      </c>
      <c r="D7" s="284">
        <v>13</v>
      </c>
      <c r="E7" s="284">
        <v>15</v>
      </c>
      <c r="F7" s="310">
        <v>1</v>
      </c>
      <c r="G7" s="284">
        <v>14</v>
      </c>
      <c r="H7" s="311">
        <f t="shared" si="5"/>
        <v>0.93333333333333335</v>
      </c>
      <c r="I7" s="312">
        <v>3</v>
      </c>
      <c r="J7" s="310">
        <f t="shared" si="6"/>
        <v>0.21428571428571427</v>
      </c>
      <c r="K7" s="312">
        <v>3</v>
      </c>
      <c r="L7" s="310">
        <f t="shared" si="7"/>
        <v>0.21428571428571427</v>
      </c>
      <c r="M7" s="312">
        <v>1</v>
      </c>
      <c r="N7" s="313">
        <f t="shared" si="8"/>
        <v>7.1428571428571425E-2</v>
      </c>
      <c r="O7" s="307">
        <v>15</v>
      </c>
      <c r="P7" s="314">
        <v>17</v>
      </c>
      <c r="Q7" s="314">
        <v>15</v>
      </c>
      <c r="R7" s="315">
        <f t="shared" si="1"/>
        <v>0.88235294117647056</v>
      </c>
      <c r="S7" s="177">
        <v>14</v>
      </c>
      <c r="T7" s="316">
        <f t="shared" si="9"/>
        <v>0.93333333333333335</v>
      </c>
      <c r="U7" s="317">
        <v>0</v>
      </c>
      <c r="V7" s="318">
        <f t="shared" si="10"/>
        <v>0</v>
      </c>
      <c r="W7" s="317">
        <v>2</v>
      </c>
      <c r="X7" s="318">
        <f t="shared" si="11"/>
        <v>0.14285714285714285</v>
      </c>
      <c r="Y7" s="317">
        <v>6</v>
      </c>
      <c r="Z7" s="178">
        <f t="shared" si="12"/>
        <v>0.42857142857142855</v>
      </c>
      <c r="AA7" s="319">
        <v>15</v>
      </c>
      <c r="AB7" s="314">
        <v>18</v>
      </c>
      <c r="AC7" s="314">
        <v>15</v>
      </c>
      <c r="AD7" s="315">
        <f t="shared" si="2"/>
        <v>0.83333333333333337</v>
      </c>
      <c r="AE7" s="177">
        <v>15</v>
      </c>
      <c r="AF7" s="316">
        <f t="shared" si="3"/>
        <v>1</v>
      </c>
      <c r="AG7" s="317">
        <v>3</v>
      </c>
      <c r="AH7" s="318">
        <f t="shared" si="13"/>
        <v>0.2</v>
      </c>
      <c r="AI7" s="317">
        <v>0</v>
      </c>
      <c r="AJ7" s="318">
        <f t="shared" si="14"/>
        <v>0</v>
      </c>
      <c r="AK7" s="317"/>
      <c r="AL7" s="178"/>
      <c r="AM7" s="307">
        <v>15</v>
      </c>
      <c r="AN7" s="314">
        <v>17</v>
      </c>
      <c r="AO7" s="314">
        <v>15</v>
      </c>
      <c r="AP7" s="315">
        <f t="shared" si="4"/>
        <v>0.88235294117647056</v>
      </c>
      <c r="AQ7" s="177">
        <v>15</v>
      </c>
      <c r="AR7" s="318">
        <f t="shared" si="15"/>
        <v>1</v>
      </c>
      <c r="AS7" s="317">
        <v>1</v>
      </c>
      <c r="AT7" s="318">
        <f t="shared" si="16"/>
        <v>6.6666666666666666E-2</v>
      </c>
      <c r="AU7" s="317">
        <v>1</v>
      </c>
      <c r="AV7" s="318">
        <f t="shared" si="17"/>
        <v>6.6666666666666666E-2</v>
      </c>
      <c r="AW7" s="317"/>
      <c r="AX7" s="178"/>
    </row>
    <row r="8" spans="1:60" s="269" customFormat="1" ht="16.5" customHeight="1" x14ac:dyDescent="0.3">
      <c r="A8" s="320" t="s">
        <v>56</v>
      </c>
      <c r="B8" s="308" t="s">
        <v>42</v>
      </c>
      <c r="C8" s="309">
        <v>15</v>
      </c>
      <c r="D8" s="284">
        <v>31</v>
      </c>
      <c r="E8" s="284">
        <v>15</v>
      </c>
      <c r="F8" s="310">
        <f t="shared" si="0"/>
        <v>0.4838709677419355</v>
      </c>
      <c r="G8" s="284">
        <v>14</v>
      </c>
      <c r="H8" s="311">
        <f t="shared" si="5"/>
        <v>0.93333333333333335</v>
      </c>
      <c r="I8" s="312">
        <v>3</v>
      </c>
      <c r="J8" s="310">
        <f t="shared" si="6"/>
        <v>0.21428571428571427</v>
      </c>
      <c r="K8" s="312">
        <v>3</v>
      </c>
      <c r="L8" s="310">
        <f t="shared" si="7"/>
        <v>0.21428571428571427</v>
      </c>
      <c r="M8" s="312">
        <v>9</v>
      </c>
      <c r="N8" s="313">
        <f t="shared" si="8"/>
        <v>0.6428571428571429</v>
      </c>
      <c r="O8" s="307">
        <v>15</v>
      </c>
      <c r="P8" s="314">
        <v>33</v>
      </c>
      <c r="Q8" s="314">
        <v>15</v>
      </c>
      <c r="R8" s="315">
        <f t="shared" si="1"/>
        <v>0.45454545454545453</v>
      </c>
      <c r="S8" s="177">
        <v>14</v>
      </c>
      <c r="T8" s="316">
        <f t="shared" si="9"/>
        <v>0.93333333333333335</v>
      </c>
      <c r="U8" s="317">
        <v>1</v>
      </c>
      <c r="V8" s="318">
        <f t="shared" si="10"/>
        <v>7.1428571428571425E-2</v>
      </c>
      <c r="W8" s="317">
        <v>1</v>
      </c>
      <c r="X8" s="318">
        <f t="shared" si="11"/>
        <v>7.1428571428571425E-2</v>
      </c>
      <c r="Y8" s="317">
        <v>9</v>
      </c>
      <c r="Z8" s="178">
        <f t="shared" si="12"/>
        <v>0.6428571428571429</v>
      </c>
      <c r="AA8" s="319">
        <v>15</v>
      </c>
      <c r="AB8" s="314">
        <v>29</v>
      </c>
      <c r="AC8" s="314">
        <v>15</v>
      </c>
      <c r="AD8" s="315">
        <f t="shared" si="2"/>
        <v>0.51724137931034486</v>
      </c>
      <c r="AE8" s="177">
        <v>15</v>
      </c>
      <c r="AF8" s="316">
        <f t="shared" si="3"/>
        <v>1</v>
      </c>
      <c r="AG8" s="317">
        <v>1</v>
      </c>
      <c r="AH8" s="318">
        <f t="shared" si="13"/>
        <v>6.6666666666666666E-2</v>
      </c>
      <c r="AI8" s="317">
        <v>1</v>
      </c>
      <c r="AJ8" s="318">
        <f t="shared" si="14"/>
        <v>6.6666666666666666E-2</v>
      </c>
      <c r="AK8" s="317"/>
      <c r="AL8" s="178"/>
      <c r="AM8" s="307">
        <v>15</v>
      </c>
      <c r="AN8" s="314">
        <v>28</v>
      </c>
      <c r="AO8" s="314">
        <v>15</v>
      </c>
      <c r="AP8" s="315">
        <f t="shared" si="4"/>
        <v>0.5357142857142857</v>
      </c>
      <c r="AQ8" s="177">
        <v>15</v>
      </c>
      <c r="AR8" s="318">
        <f t="shared" si="15"/>
        <v>1</v>
      </c>
      <c r="AS8" s="317">
        <v>0</v>
      </c>
      <c r="AT8" s="318">
        <f t="shared" si="16"/>
        <v>0</v>
      </c>
      <c r="AU8" s="317">
        <v>1</v>
      </c>
      <c r="AV8" s="318">
        <f t="shared" si="17"/>
        <v>6.6666666666666666E-2</v>
      </c>
      <c r="AW8" s="317"/>
      <c r="AX8" s="178"/>
    </row>
    <row r="9" spans="1:60" s="269" customFormat="1" ht="16.5" customHeight="1" x14ac:dyDescent="0.3">
      <c r="A9" s="321" t="s">
        <v>57</v>
      </c>
      <c r="B9" s="308" t="s">
        <v>42</v>
      </c>
      <c r="C9" s="309">
        <v>18</v>
      </c>
      <c r="D9" s="284">
        <v>15</v>
      </c>
      <c r="E9" s="284">
        <v>18</v>
      </c>
      <c r="F9" s="310">
        <v>1</v>
      </c>
      <c r="G9" s="284">
        <v>17</v>
      </c>
      <c r="H9" s="311">
        <f t="shared" si="5"/>
        <v>0.94444444444444442</v>
      </c>
      <c r="I9" s="312">
        <v>2</v>
      </c>
      <c r="J9" s="310">
        <f t="shared" si="6"/>
        <v>0.11764705882352941</v>
      </c>
      <c r="K9" s="312">
        <v>0</v>
      </c>
      <c r="L9" s="310">
        <f t="shared" si="7"/>
        <v>0</v>
      </c>
      <c r="M9" s="312">
        <v>7</v>
      </c>
      <c r="N9" s="313">
        <f t="shared" si="8"/>
        <v>0.41176470588235292</v>
      </c>
      <c r="O9" s="307">
        <v>18</v>
      </c>
      <c r="P9" s="314">
        <v>30</v>
      </c>
      <c r="Q9" s="314">
        <v>18</v>
      </c>
      <c r="R9" s="315">
        <f t="shared" si="1"/>
        <v>0.6</v>
      </c>
      <c r="S9" s="177">
        <v>17</v>
      </c>
      <c r="T9" s="316">
        <f t="shared" si="9"/>
        <v>0.94444444444444442</v>
      </c>
      <c r="U9" s="317">
        <v>3</v>
      </c>
      <c r="V9" s="318">
        <f t="shared" si="10"/>
        <v>0.17647058823529413</v>
      </c>
      <c r="W9" s="317">
        <v>3</v>
      </c>
      <c r="X9" s="318">
        <f t="shared" si="11"/>
        <v>0.17647058823529413</v>
      </c>
      <c r="Y9" s="317">
        <v>9</v>
      </c>
      <c r="Z9" s="178">
        <f t="shared" si="12"/>
        <v>0.52941176470588236</v>
      </c>
      <c r="AA9" s="319">
        <v>18</v>
      </c>
      <c r="AB9" s="314">
        <v>34</v>
      </c>
      <c r="AC9" s="314">
        <v>18</v>
      </c>
      <c r="AD9" s="315">
        <f t="shared" si="2"/>
        <v>0.52941176470588236</v>
      </c>
      <c r="AE9" s="177">
        <v>18</v>
      </c>
      <c r="AF9" s="316">
        <f t="shared" si="3"/>
        <v>1</v>
      </c>
      <c r="AG9" s="317">
        <v>2</v>
      </c>
      <c r="AH9" s="318">
        <f t="shared" si="13"/>
        <v>0.1111111111111111</v>
      </c>
      <c r="AI9" s="317">
        <v>1</v>
      </c>
      <c r="AJ9" s="318">
        <f t="shared" si="14"/>
        <v>5.5555555555555552E-2</v>
      </c>
      <c r="AK9" s="317"/>
      <c r="AL9" s="178"/>
      <c r="AM9" s="307">
        <v>18</v>
      </c>
      <c r="AN9" s="314">
        <v>25</v>
      </c>
      <c r="AO9" s="314">
        <v>18</v>
      </c>
      <c r="AP9" s="315">
        <f t="shared" si="4"/>
        <v>0.72</v>
      </c>
      <c r="AQ9" s="177">
        <v>18</v>
      </c>
      <c r="AR9" s="318">
        <f t="shared" si="15"/>
        <v>1</v>
      </c>
      <c r="AS9" s="317">
        <v>0</v>
      </c>
      <c r="AT9" s="318">
        <f t="shared" si="16"/>
        <v>0</v>
      </c>
      <c r="AU9" s="317">
        <v>0</v>
      </c>
      <c r="AV9" s="318">
        <f t="shared" si="17"/>
        <v>0</v>
      </c>
      <c r="AW9" s="317"/>
      <c r="AX9" s="178"/>
    </row>
    <row r="10" spans="1:60" s="334" customFormat="1" ht="16.8" thickBot="1" x14ac:dyDescent="0.35">
      <c r="A10" s="322"/>
      <c r="B10" s="323" t="s">
        <v>48</v>
      </c>
      <c r="C10" s="324">
        <f>SUM(C5:C9)</f>
        <v>82</v>
      </c>
      <c r="D10" s="325">
        <f>SUM(D5:D9)</f>
        <v>108</v>
      </c>
      <c r="E10" s="325">
        <f>SUM(E5:E9)</f>
        <v>82</v>
      </c>
      <c r="F10" s="326">
        <f t="shared" si="0"/>
        <v>0.7592592592592593</v>
      </c>
      <c r="G10" s="325">
        <f>SUM(G5:G9)</f>
        <v>79</v>
      </c>
      <c r="H10" s="327">
        <f t="shared" si="5"/>
        <v>0.96341463414634143</v>
      </c>
      <c r="I10" s="328">
        <f>SUM(I5:I9)</f>
        <v>13</v>
      </c>
      <c r="J10" s="326">
        <f>AVERAGE(J5:J9)</f>
        <v>0.16618814192343606</v>
      </c>
      <c r="K10" s="328">
        <f t="shared" ref="K10" si="18">SUM(K5:K9)</f>
        <v>12</v>
      </c>
      <c r="L10" s="326">
        <f t="shared" ref="L10" si="19">AVERAGE(L5:L9)</f>
        <v>0.15654761904761905</v>
      </c>
      <c r="M10" s="328">
        <f t="shared" ref="M10" si="20">SUM(M5:M9)</f>
        <v>37</v>
      </c>
      <c r="N10" s="326">
        <f t="shared" ref="N10" si="21">AVERAGE(N5:N9)</f>
        <v>0.4599323062558357</v>
      </c>
      <c r="O10" s="329">
        <f>SUM(O5:O9)</f>
        <v>82</v>
      </c>
      <c r="P10" s="330">
        <f>SUM(P5:P9)</f>
        <v>130</v>
      </c>
      <c r="Q10" s="330">
        <f>SUM(Q5:Q9)</f>
        <v>82</v>
      </c>
      <c r="R10" s="331">
        <f t="shared" si="1"/>
        <v>0.63076923076923075</v>
      </c>
      <c r="S10" s="330">
        <f>SUM(S5:S9)</f>
        <v>79</v>
      </c>
      <c r="T10" s="332">
        <f t="shared" si="9"/>
        <v>0.96341463414634143</v>
      </c>
      <c r="U10" s="333">
        <f>SUM(U5:U9)</f>
        <v>10</v>
      </c>
      <c r="V10" s="331">
        <f>AVERAGE(V5:V9)</f>
        <v>0.11763538748832866</v>
      </c>
      <c r="W10" s="333">
        <f t="shared" ref="W10" si="22">SUM(W5:W9)</f>
        <v>9</v>
      </c>
      <c r="X10" s="331">
        <f t="shared" ref="X10" si="23">AVERAGE(X5:X9)</f>
        <v>0.1128734827264239</v>
      </c>
      <c r="Y10" s="333">
        <f t="shared" ref="Y10" si="24">SUM(Y5:Y9)</f>
        <v>31</v>
      </c>
      <c r="Z10" s="331">
        <f t="shared" ref="Z10" si="25">AVERAGE(Z5:Z9)</f>
        <v>0.40489028944911298</v>
      </c>
      <c r="AA10" s="329">
        <f>SUM(AA5:AA9)</f>
        <v>82</v>
      </c>
      <c r="AB10" s="330">
        <f>SUM(AB5:AB9)</f>
        <v>138</v>
      </c>
      <c r="AC10" s="330">
        <f>SUM(AC5:AC9)</f>
        <v>82</v>
      </c>
      <c r="AD10" s="331">
        <f t="shared" si="2"/>
        <v>0.59420289855072461</v>
      </c>
      <c r="AE10" s="330">
        <f>SUM(AE5:AE9)</f>
        <v>82</v>
      </c>
      <c r="AF10" s="332">
        <f t="shared" si="3"/>
        <v>1</v>
      </c>
      <c r="AG10" s="333">
        <f>SUM(AG5:AG9)</f>
        <v>12</v>
      </c>
      <c r="AH10" s="331">
        <f>AVERAGE(AH5:AH9)</f>
        <v>0.1463888888888889</v>
      </c>
      <c r="AI10" s="333">
        <f t="shared" ref="AI10" si="26">SUM(AI5:AI9)</f>
        <v>4</v>
      </c>
      <c r="AJ10" s="331">
        <f t="shared" ref="AJ10" si="27">AVERAGE(AJ5:AJ9)</f>
        <v>4.9444444444444444E-2</v>
      </c>
      <c r="AK10" s="333"/>
      <c r="AL10" s="331"/>
      <c r="AM10" s="329">
        <f>SUM(AM5:AM9)</f>
        <v>82</v>
      </c>
      <c r="AN10" s="330">
        <f>SUM(AN5:AN9)</f>
        <v>123</v>
      </c>
      <c r="AO10" s="330">
        <f>SUM(AO5:AO9)</f>
        <v>82</v>
      </c>
      <c r="AP10" s="331">
        <f t="shared" si="4"/>
        <v>0.66666666666666663</v>
      </c>
      <c r="AQ10" s="330">
        <f>SUM(AQ5:AQ9)</f>
        <v>82</v>
      </c>
      <c r="AR10" s="331">
        <f t="shared" si="15"/>
        <v>1</v>
      </c>
      <c r="AS10" s="333">
        <f>SUM(AS5:AS9)</f>
        <v>6</v>
      </c>
      <c r="AT10" s="331">
        <f>AVERAGE(AT5:AT9)</f>
        <v>7.3055555555555554E-2</v>
      </c>
      <c r="AU10" s="333">
        <f t="shared" ref="AU10" si="28">SUM(AU5:AU9)</f>
        <v>2</v>
      </c>
      <c r="AV10" s="331">
        <f t="shared" ref="AV10" si="29">AVERAGE(AV5:AV9)</f>
        <v>2.6666666666666665E-2</v>
      </c>
      <c r="AW10" s="333"/>
      <c r="AX10" s="331"/>
    </row>
    <row r="12" spans="1:60" ht="79.2" customHeight="1" x14ac:dyDescent="0.3">
      <c r="A12" s="253" t="s">
        <v>58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335"/>
      <c r="AT12" s="335"/>
      <c r="AU12" s="335"/>
      <c r="AV12" s="335"/>
      <c r="AW12" s="335"/>
      <c r="AX12" s="335"/>
      <c r="AY12" s="335"/>
    </row>
    <row r="13" spans="1:60" x14ac:dyDescent="0.3">
      <c r="A13" s="260"/>
    </row>
    <row r="14" spans="1:60" x14ac:dyDescent="0.3">
      <c r="A14" s="339"/>
    </row>
    <row r="15" spans="1:60" x14ac:dyDescent="0.3">
      <c r="A15" s="339"/>
    </row>
  </sheetData>
  <mergeCells count="16">
    <mergeCell ref="S3:T3"/>
    <mergeCell ref="AA3:AD3"/>
    <mergeCell ref="AE3:AF3"/>
    <mergeCell ref="AM3:AP3"/>
    <mergeCell ref="AQ3:AR3"/>
    <mergeCell ref="A12:AR12"/>
    <mergeCell ref="A1:AX1"/>
    <mergeCell ref="A2:A4"/>
    <mergeCell ref="B2:B4"/>
    <mergeCell ref="C2:N2"/>
    <mergeCell ref="O2:Z2"/>
    <mergeCell ref="AA2:AL2"/>
    <mergeCell ref="AM2:AX2"/>
    <mergeCell ref="C3:F3"/>
    <mergeCell ref="G3:H3"/>
    <mergeCell ref="O3:R3"/>
  </mergeCells>
  <phoneticPr fontId="3" type="noConversion"/>
  <printOptions horizontalCentered="1"/>
  <pageMargins left="0.74803149606299213" right="0.48000000000000004" top="0.53" bottom="0.98425196850393704" header="0.33000000000000007" footer="0.511811023622047"/>
  <pageSetup paperSize="9" scale="66" orientation="landscape" r:id="rId1"/>
  <headerFooter alignWithMargins="0">
    <oddHeader>&amp;R更新日期:98年6月23日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BB00-2488-4ADA-B8C0-ED47F871F369}">
  <dimension ref="A1:DF13"/>
  <sheetViews>
    <sheetView zoomScale="85" zoomScaleNormal="85" workbookViewId="0">
      <pane xSplit="1" topLeftCell="B1" activePane="topRight" state="frozen"/>
      <selection activeCell="BW13" sqref="BW13:BW15"/>
      <selection pane="topRight" activeCell="BW13" sqref="BW13:BW15"/>
    </sheetView>
  </sheetViews>
  <sheetFormatPr defaultColWidth="10" defaultRowHeight="19.8" x14ac:dyDescent="0.3"/>
  <cols>
    <col min="1" max="1" width="19.77734375" style="426" customWidth="1"/>
    <col min="2" max="2" width="13.88671875" style="427" bestFit="1" customWidth="1"/>
    <col min="3" max="3" width="4.77734375" style="261" bestFit="1" customWidth="1"/>
    <col min="4" max="4" width="3.5546875" style="261" bestFit="1" customWidth="1"/>
    <col min="5" max="5" width="4.77734375" style="261" bestFit="1" customWidth="1"/>
    <col min="6" max="6" width="3.5546875" style="261" bestFit="1" customWidth="1"/>
    <col min="7" max="7" width="7.21875" style="261" bestFit="1" customWidth="1"/>
    <col min="8" max="8" width="4.33203125" style="261" bestFit="1" customWidth="1"/>
    <col min="9" max="9" width="7.21875" style="261" bestFit="1" customWidth="1"/>
    <col min="10" max="10" width="4.33203125" style="261" bestFit="1" customWidth="1"/>
    <col min="11" max="11" width="6.21875" style="261" customWidth="1"/>
    <col min="12" max="12" width="4.33203125" style="261" bestFit="1" customWidth="1"/>
    <col min="13" max="13" width="7.21875" style="261" bestFit="1" customWidth="1"/>
    <col min="14" max="14" width="4.33203125" style="261" bestFit="1" customWidth="1"/>
    <col min="15" max="15" width="5.5546875" style="261" bestFit="1" customWidth="1"/>
    <col min="16" max="17" width="4.77734375" style="261" bestFit="1" customWidth="1"/>
    <col min="18" max="18" width="4.77734375" style="425" bestFit="1" customWidth="1"/>
    <col min="19" max="19" width="6.77734375" style="425" bestFit="1" customWidth="1"/>
    <col min="20" max="20" width="4.77734375" style="425" bestFit="1" customWidth="1"/>
    <col min="21" max="21" width="8" style="425" bestFit="1" customWidth="1"/>
    <col min="22" max="22" width="4.33203125" style="425" bestFit="1" customWidth="1"/>
    <col min="23" max="23" width="6.77734375" style="425" bestFit="1" customWidth="1"/>
    <col min="24" max="24" width="4.33203125" style="425" bestFit="1" customWidth="1"/>
    <col min="25" max="25" width="5.5546875" style="425" bestFit="1" customWidth="1"/>
    <col min="26" max="26" width="4.33203125" style="425" bestFit="1" customWidth="1"/>
    <col min="27" max="27" width="5.5546875" style="425" bestFit="1" customWidth="1"/>
    <col min="28" max="28" width="4.77734375" style="425" bestFit="1" customWidth="1"/>
    <col min="29" max="29" width="8" style="425" bestFit="1" customWidth="1"/>
    <col min="30" max="30" width="4.77734375" style="261" bestFit="1" customWidth="1"/>
    <col min="31" max="31" width="3.5546875" style="261" bestFit="1" customWidth="1"/>
    <col min="32" max="32" width="4.77734375" style="261" bestFit="1" customWidth="1"/>
    <col min="33" max="33" width="3.5546875" style="261" bestFit="1" customWidth="1"/>
    <col min="34" max="34" width="7.21875" style="261" bestFit="1" customWidth="1"/>
    <col min="35" max="35" width="4.33203125" style="261" bestFit="1" customWidth="1"/>
    <col min="36" max="36" width="7.21875" style="261" bestFit="1" customWidth="1"/>
    <col min="37" max="37" width="4.33203125" style="261" bestFit="1" customWidth="1"/>
    <col min="38" max="38" width="6.21875" style="261" bestFit="1" customWidth="1"/>
    <col min="39" max="39" width="4.33203125" style="261" bestFit="1" customWidth="1"/>
    <col min="40" max="40" width="5.5546875" style="261" bestFit="1" customWidth="1"/>
    <col min="41" max="41" width="4.33203125" style="261" bestFit="1" customWidth="1"/>
    <col min="42" max="42" width="5.5546875" style="261" bestFit="1" customWidth="1"/>
    <col min="43" max="44" width="4.77734375" style="261" bestFit="1" customWidth="1"/>
    <col min="45" max="45" width="4.77734375" style="425" bestFit="1" customWidth="1"/>
    <col min="46" max="46" width="7.21875" style="425" bestFit="1" customWidth="1"/>
    <col min="47" max="47" width="4.77734375" style="425" bestFit="1" customWidth="1"/>
    <col min="48" max="48" width="8" style="425" bestFit="1" customWidth="1"/>
    <col min="49" max="49" width="4.33203125" style="425" bestFit="1" customWidth="1"/>
    <col min="50" max="50" width="6.21875" style="425" bestFit="1" customWidth="1"/>
    <col min="51" max="51" width="4.33203125" style="425" bestFit="1" customWidth="1"/>
    <col min="52" max="52" width="6.21875" style="425" bestFit="1" customWidth="1"/>
    <col min="53" max="53" width="4.33203125" style="425" bestFit="1" customWidth="1"/>
    <col min="54" max="54" width="5.5546875" style="425" bestFit="1" customWidth="1"/>
    <col min="55" max="55" width="4.77734375" style="425" bestFit="1" customWidth="1"/>
    <col min="56" max="56" width="8" style="425" bestFit="1" customWidth="1"/>
    <col min="57" max="57" width="4.77734375" style="261" bestFit="1" customWidth="1"/>
    <col min="58" max="58" width="3.5546875" style="425" bestFit="1" customWidth="1"/>
    <col min="59" max="59" width="4.77734375" style="425" bestFit="1" customWidth="1"/>
    <col min="60" max="60" width="3.5546875" style="425" bestFit="1" customWidth="1"/>
    <col min="61" max="61" width="7.21875" style="425" bestFit="1" customWidth="1"/>
    <col min="62" max="62" width="4.33203125" style="425" bestFit="1" customWidth="1"/>
    <col min="63" max="63" width="7.21875" style="425" bestFit="1" customWidth="1"/>
    <col min="64" max="64" width="4.33203125" style="425" bestFit="1" customWidth="1"/>
    <col min="65" max="65" width="5.5546875" style="425" bestFit="1" customWidth="1"/>
    <col min="66" max="66" width="4.33203125" style="425" bestFit="1" customWidth="1"/>
    <col min="67" max="67" width="5.5546875" style="425" bestFit="1" customWidth="1"/>
    <col min="68" max="68" width="4.33203125" style="425" bestFit="1" customWidth="1"/>
    <col min="69" max="69" width="5.5546875" style="425" bestFit="1" customWidth="1"/>
    <col min="70" max="72" width="4.77734375" style="425" bestFit="1" customWidth="1"/>
    <col min="73" max="73" width="6.77734375" style="425" bestFit="1" customWidth="1"/>
    <col min="74" max="74" width="4.77734375" style="425" bestFit="1" customWidth="1"/>
    <col min="75" max="75" width="8" style="425" bestFit="1" customWidth="1"/>
    <col min="76" max="76" width="4.33203125" style="425" bestFit="1" customWidth="1"/>
    <col min="77" max="77" width="6.77734375" style="425" bestFit="1" customWidth="1"/>
    <col min="78" max="78" width="4.33203125" style="425" bestFit="1" customWidth="1"/>
    <col min="79" max="79" width="5.5546875" style="425" bestFit="1" customWidth="1"/>
    <col min="80" max="80" width="4.33203125" style="425" bestFit="1" customWidth="1"/>
    <col min="81" max="81" width="5.5546875" style="425" bestFit="1" customWidth="1"/>
    <col min="82" max="82" width="4.77734375" style="425" bestFit="1" customWidth="1"/>
    <col min="83" max="83" width="8" style="425" bestFit="1" customWidth="1"/>
    <col min="84" max="84" width="4.77734375" style="261" bestFit="1" customWidth="1"/>
    <col min="85" max="85" width="3.5546875" style="425" bestFit="1" customWidth="1"/>
    <col min="86" max="86" width="4.77734375" style="425" bestFit="1" customWidth="1"/>
    <col min="87" max="87" width="3.5546875" style="425" bestFit="1" customWidth="1"/>
    <col min="88" max="88" width="7.21875" style="425" bestFit="1" customWidth="1"/>
    <col min="89" max="89" width="4.33203125" style="425" bestFit="1" customWidth="1"/>
    <col min="90" max="90" width="7.21875" style="425" bestFit="1" customWidth="1"/>
    <col min="91" max="91" width="4.33203125" style="425" bestFit="1" customWidth="1"/>
    <col min="92" max="92" width="5.5546875" style="425" bestFit="1" customWidth="1"/>
    <col min="93" max="96" width="4.33203125" style="425" bestFit="1" customWidth="1"/>
    <col min="97" max="99" width="4.77734375" style="425" bestFit="1" customWidth="1"/>
    <col min="100" max="100" width="6.77734375" style="425" bestFit="1" customWidth="1"/>
    <col min="101" max="101" width="4.77734375" style="425" bestFit="1" customWidth="1"/>
    <col min="102" max="102" width="8" style="425" bestFit="1" customWidth="1"/>
    <col min="103" max="103" width="4.33203125" style="425" bestFit="1" customWidth="1"/>
    <col min="104" max="104" width="6.21875" style="425" bestFit="1" customWidth="1"/>
    <col min="105" max="105" width="4.33203125" style="425" bestFit="1" customWidth="1"/>
    <col min="106" max="106" width="5.5546875" style="425" bestFit="1" customWidth="1"/>
    <col min="107" max="108" width="4.33203125" style="425" bestFit="1" customWidth="1"/>
    <col min="109" max="110" width="3.33203125" style="425" bestFit="1" customWidth="1"/>
    <col min="111" max="111" width="10" style="351" customWidth="1"/>
    <col min="112" max="16384" width="10" style="351"/>
  </cols>
  <sheetData>
    <row r="1" spans="1:110" s="345" customFormat="1" ht="25.2" thickBot="1" x14ac:dyDescent="0.35">
      <c r="A1" s="341" t="s">
        <v>59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4"/>
    </row>
    <row r="2" spans="1:110" ht="30.6" customHeight="1" x14ac:dyDescent="0.3">
      <c r="A2" s="346" t="s">
        <v>2</v>
      </c>
      <c r="B2" s="347"/>
      <c r="C2" s="348" t="s">
        <v>3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50"/>
      <c r="AD2" s="11" t="s">
        <v>4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3"/>
      <c r="BE2" s="11" t="s">
        <v>5</v>
      </c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3"/>
      <c r="CF2" s="11" t="s">
        <v>6</v>
      </c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3"/>
    </row>
    <row r="3" spans="1:110" ht="51" customHeight="1" x14ac:dyDescent="0.3">
      <c r="A3" s="352" t="s">
        <v>7</v>
      </c>
      <c r="B3" s="353"/>
      <c r="C3" s="354" t="s">
        <v>60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355" t="s">
        <v>9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356" t="s">
        <v>10</v>
      </c>
      <c r="AC3" s="357"/>
      <c r="AD3" s="34" t="s">
        <v>60</v>
      </c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6"/>
      <c r="AQ3" s="28" t="s">
        <v>9</v>
      </c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37"/>
      <c r="BC3" s="32" t="s">
        <v>10</v>
      </c>
      <c r="BD3" s="33"/>
      <c r="BE3" s="34" t="s">
        <v>60</v>
      </c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6"/>
      <c r="BR3" s="28" t="s">
        <v>9</v>
      </c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37"/>
      <c r="CD3" s="32" t="s">
        <v>10</v>
      </c>
      <c r="CE3" s="33"/>
      <c r="CF3" s="34" t="s">
        <v>60</v>
      </c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6"/>
      <c r="CS3" s="28" t="s">
        <v>9</v>
      </c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37"/>
      <c r="DE3" s="32" t="s">
        <v>10</v>
      </c>
      <c r="DF3" s="33"/>
    </row>
    <row r="4" spans="1:110" ht="72" customHeight="1" x14ac:dyDescent="0.3">
      <c r="A4" s="358" t="s">
        <v>11</v>
      </c>
      <c r="B4" s="359" t="s">
        <v>12</v>
      </c>
      <c r="C4" s="360" t="s">
        <v>13</v>
      </c>
      <c r="D4" s="361" t="s">
        <v>14</v>
      </c>
      <c r="E4" s="361" t="s">
        <v>15</v>
      </c>
      <c r="F4" s="361" t="s">
        <v>16</v>
      </c>
      <c r="G4" s="362" t="s">
        <v>17</v>
      </c>
      <c r="H4" s="295" t="s">
        <v>18</v>
      </c>
      <c r="I4" s="295" t="s">
        <v>19</v>
      </c>
      <c r="J4" s="295" t="s">
        <v>20</v>
      </c>
      <c r="K4" s="295" t="s">
        <v>21</v>
      </c>
      <c r="L4" s="295" t="s">
        <v>22</v>
      </c>
      <c r="M4" s="295" t="s">
        <v>23</v>
      </c>
      <c r="N4" s="295" t="s">
        <v>24</v>
      </c>
      <c r="O4" s="296" t="s">
        <v>25</v>
      </c>
      <c r="P4" s="361" t="s">
        <v>14</v>
      </c>
      <c r="Q4" s="361" t="s">
        <v>15</v>
      </c>
      <c r="R4" s="361" t="s">
        <v>16</v>
      </c>
      <c r="S4" s="362" t="s">
        <v>17</v>
      </c>
      <c r="T4" s="295" t="s">
        <v>18</v>
      </c>
      <c r="U4" s="295" t="s">
        <v>19</v>
      </c>
      <c r="V4" s="295" t="s">
        <v>20</v>
      </c>
      <c r="W4" s="295" t="s">
        <v>21</v>
      </c>
      <c r="X4" s="295" t="s">
        <v>22</v>
      </c>
      <c r="Y4" s="295" t="s">
        <v>23</v>
      </c>
      <c r="Z4" s="295" t="s">
        <v>24</v>
      </c>
      <c r="AA4" s="296" t="s">
        <v>25</v>
      </c>
      <c r="AB4" s="361" t="s">
        <v>26</v>
      </c>
      <c r="AC4" s="363" t="s">
        <v>10</v>
      </c>
      <c r="AD4" s="52" t="s">
        <v>13</v>
      </c>
      <c r="AE4" s="53" t="s">
        <v>14</v>
      </c>
      <c r="AF4" s="53" t="s">
        <v>15</v>
      </c>
      <c r="AG4" s="53" t="s">
        <v>16</v>
      </c>
      <c r="AH4" s="54" t="s">
        <v>17</v>
      </c>
      <c r="AI4" s="364" t="s">
        <v>18</v>
      </c>
      <c r="AJ4" s="364" t="s">
        <v>19</v>
      </c>
      <c r="AK4" s="364" t="s">
        <v>20</v>
      </c>
      <c r="AL4" s="364" t="s">
        <v>21</v>
      </c>
      <c r="AM4" s="364" t="s">
        <v>22</v>
      </c>
      <c r="AN4" s="364" t="s">
        <v>23</v>
      </c>
      <c r="AO4" s="364" t="s">
        <v>24</v>
      </c>
      <c r="AP4" s="365" t="s">
        <v>25</v>
      </c>
      <c r="AQ4" s="56" t="s">
        <v>14</v>
      </c>
      <c r="AR4" s="56" t="s">
        <v>15</v>
      </c>
      <c r="AS4" s="57" t="s">
        <v>16</v>
      </c>
      <c r="AT4" s="58" t="s">
        <v>17</v>
      </c>
      <c r="AU4" s="302" t="s">
        <v>18</v>
      </c>
      <c r="AV4" s="302" t="s">
        <v>19</v>
      </c>
      <c r="AW4" s="302" t="s">
        <v>20</v>
      </c>
      <c r="AX4" s="302" t="s">
        <v>21</v>
      </c>
      <c r="AY4" s="302" t="s">
        <v>22</v>
      </c>
      <c r="AZ4" s="302" t="s">
        <v>23</v>
      </c>
      <c r="BA4" s="302" t="s">
        <v>24</v>
      </c>
      <c r="BB4" s="303" t="s">
        <v>25</v>
      </c>
      <c r="BC4" s="60" t="s">
        <v>26</v>
      </c>
      <c r="BD4" s="61" t="s">
        <v>10</v>
      </c>
      <c r="BE4" s="52" t="s">
        <v>13</v>
      </c>
      <c r="BF4" s="53" t="s">
        <v>14</v>
      </c>
      <c r="BG4" s="53" t="s">
        <v>15</v>
      </c>
      <c r="BH4" s="53" t="s">
        <v>16</v>
      </c>
      <c r="BI4" s="54" t="s">
        <v>17</v>
      </c>
      <c r="BJ4" s="364" t="s">
        <v>18</v>
      </c>
      <c r="BK4" s="364" t="s">
        <v>19</v>
      </c>
      <c r="BL4" s="364" t="s">
        <v>20</v>
      </c>
      <c r="BM4" s="364" t="s">
        <v>21</v>
      </c>
      <c r="BN4" s="364" t="s">
        <v>22</v>
      </c>
      <c r="BO4" s="364" t="s">
        <v>23</v>
      </c>
      <c r="BP4" s="364" t="s">
        <v>24</v>
      </c>
      <c r="BQ4" s="365" t="s">
        <v>25</v>
      </c>
      <c r="BR4" s="56" t="s">
        <v>14</v>
      </c>
      <c r="BS4" s="56" t="s">
        <v>15</v>
      </c>
      <c r="BT4" s="57" t="s">
        <v>16</v>
      </c>
      <c r="BU4" s="58" t="s">
        <v>17</v>
      </c>
      <c r="BV4" s="302" t="s">
        <v>18</v>
      </c>
      <c r="BW4" s="302" t="s">
        <v>19</v>
      </c>
      <c r="BX4" s="302" t="s">
        <v>20</v>
      </c>
      <c r="BY4" s="302" t="s">
        <v>21</v>
      </c>
      <c r="BZ4" s="302" t="s">
        <v>22</v>
      </c>
      <c r="CA4" s="302" t="s">
        <v>23</v>
      </c>
      <c r="CB4" s="302" t="s">
        <v>24</v>
      </c>
      <c r="CC4" s="303" t="s">
        <v>25</v>
      </c>
      <c r="CD4" s="60" t="s">
        <v>26</v>
      </c>
      <c r="CE4" s="61" t="s">
        <v>10</v>
      </c>
      <c r="CF4" s="52" t="s">
        <v>13</v>
      </c>
      <c r="CG4" s="53" t="s">
        <v>14</v>
      </c>
      <c r="CH4" s="53" t="s">
        <v>15</v>
      </c>
      <c r="CI4" s="53" t="s">
        <v>16</v>
      </c>
      <c r="CJ4" s="54" t="s">
        <v>17</v>
      </c>
      <c r="CK4" s="364" t="s">
        <v>18</v>
      </c>
      <c r="CL4" s="364" t="s">
        <v>19</v>
      </c>
      <c r="CM4" s="364" t="s">
        <v>20</v>
      </c>
      <c r="CN4" s="364" t="s">
        <v>21</v>
      </c>
      <c r="CO4" s="364" t="s">
        <v>22</v>
      </c>
      <c r="CP4" s="364" t="s">
        <v>23</v>
      </c>
      <c r="CQ4" s="364" t="s">
        <v>24</v>
      </c>
      <c r="CR4" s="365" t="s">
        <v>25</v>
      </c>
      <c r="CS4" s="56" t="s">
        <v>14</v>
      </c>
      <c r="CT4" s="56" t="s">
        <v>15</v>
      </c>
      <c r="CU4" s="57" t="s">
        <v>16</v>
      </c>
      <c r="CV4" s="58" t="s">
        <v>17</v>
      </c>
      <c r="CW4" s="302" t="s">
        <v>18</v>
      </c>
      <c r="CX4" s="302" t="s">
        <v>19</v>
      </c>
      <c r="CY4" s="302" t="s">
        <v>20</v>
      </c>
      <c r="CZ4" s="302" t="s">
        <v>21</v>
      </c>
      <c r="DA4" s="302" t="s">
        <v>22</v>
      </c>
      <c r="DB4" s="302" t="s">
        <v>23</v>
      </c>
      <c r="DC4" s="302" t="s">
        <v>24</v>
      </c>
      <c r="DD4" s="303" t="s">
        <v>25</v>
      </c>
      <c r="DE4" s="60" t="s">
        <v>26</v>
      </c>
      <c r="DF4" s="61" t="s">
        <v>10</v>
      </c>
    </row>
    <row r="5" spans="1:110" x14ac:dyDescent="0.3">
      <c r="A5" s="366" t="s">
        <v>61</v>
      </c>
      <c r="B5" s="367" t="s">
        <v>29</v>
      </c>
      <c r="C5" s="309">
        <v>7</v>
      </c>
      <c r="D5" s="284">
        <v>1</v>
      </c>
      <c r="E5" s="284">
        <v>2</v>
      </c>
      <c r="F5" s="284">
        <v>1</v>
      </c>
      <c r="G5" s="310">
        <f>F5/E5</f>
        <v>0.5</v>
      </c>
      <c r="H5" s="312">
        <v>0</v>
      </c>
      <c r="I5" s="310">
        <f>H5/D5</f>
        <v>0</v>
      </c>
      <c r="J5" s="312">
        <v>0</v>
      </c>
      <c r="K5" s="310">
        <v>0</v>
      </c>
      <c r="L5" s="312">
        <v>0</v>
      </c>
      <c r="M5" s="310">
        <v>0</v>
      </c>
      <c r="N5" s="312">
        <v>0</v>
      </c>
      <c r="O5" s="310">
        <v>0</v>
      </c>
      <c r="P5" s="368">
        <v>6</v>
      </c>
      <c r="Q5" s="284">
        <v>14</v>
      </c>
      <c r="R5" s="368">
        <v>6</v>
      </c>
      <c r="S5" s="310">
        <f>R5/Q5</f>
        <v>0.42857142857142855</v>
      </c>
      <c r="T5" s="312">
        <v>7</v>
      </c>
      <c r="U5" s="310">
        <v>1</v>
      </c>
      <c r="V5" s="312">
        <v>0</v>
      </c>
      <c r="W5" s="310">
        <v>0</v>
      </c>
      <c r="X5" s="312">
        <v>0</v>
      </c>
      <c r="Y5" s="310">
        <v>0</v>
      </c>
      <c r="Z5" s="312">
        <v>0</v>
      </c>
      <c r="AA5" s="310">
        <v>0</v>
      </c>
      <c r="AB5" s="284">
        <v>7</v>
      </c>
      <c r="AC5" s="313">
        <f>AB5/C5</f>
        <v>1</v>
      </c>
      <c r="AD5" s="369">
        <v>7</v>
      </c>
      <c r="AE5" s="165">
        <v>1</v>
      </c>
      <c r="AF5" s="165">
        <v>1</v>
      </c>
      <c r="AG5" s="165">
        <v>1</v>
      </c>
      <c r="AH5" s="370">
        <f>AG5/AF5</f>
        <v>1</v>
      </c>
      <c r="AI5" s="371">
        <v>0</v>
      </c>
      <c r="AJ5" s="370">
        <v>0</v>
      </c>
      <c r="AK5" s="371">
        <v>0</v>
      </c>
      <c r="AL5" s="370">
        <v>0</v>
      </c>
      <c r="AM5" s="371">
        <v>0</v>
      </c>
      <c r="AN5" s="370">
        <v>0</v>
      </c>
      <c r="AO5" s="371">
        <v>0</v>
      </c>
      <c r="AP5" s="370">
        <v>0</v>
      </c>
      <c r="AQ5" s="90">
        <v>6</v>
      </c>
      <c r="AR5" s="372">
        <v>19</v>
      </c>
      <c r="AS5" s="90">
        <v>6</v>
      </c>
      <c r="AT5" s="373">
        <f>AS5/AR5</f>
        <v>0.31578947368421051</v>
      </c>
      <c r="AU5" s="374">
        <v>7</v>
      </c>
      <c r="AV5" s="373">
        <v>1</v>
      </c>
      <c r="AW5" s="374">
        <v>0</v>
      </c>
      <c r="AX5" s="373">
        <v>0</v>
      </c>
      <c r="AY5" s="374">
        <v>1</v>
      </c>
      <c r="AZ5" s="373">
        <f>AY5/AU5</f>
        <v>0.14285714285714285</v>
      </c>
      <c r="BA5" s="374">
        <v>0</v>
      </c>
      <c r="BB5" s="373">
        <v>0</v>
      </c>
      <c r="BC5" s="170">
        <v>7</v>
      </c>
      <c r="BD5" s="171">
        <f>BC5/AD5</f>
        <v>1</v>
      </c>
      <c r="BE5" s="369">
        <v>7</v>
      </c>
      <c r="BF5" s="165">
        <v>1</v>
      </c>
      <c r="BG5" s="165">
        <v>1</v>
      </c>
      <c r="BH5" s="165">
        <v>1</v>
      </c>
      <c r="BI5" s="370">
        <f>BH5/BG5</f>
        <v>1</v>
      </c>
      <c r="BJ5" s="371">
        <v>0</v>
      </c>
      <c r="BK5" s="370">
        <v>0</v>
      </c>
      <c r="BL5" s="371">
        <v>0</v>
      </c>
      <c r="BM5" s="370">
        <v>0</v>
      </c>
      <c r="BN5" s="371">
        <v>0</v>
      </c>
      <c r="BO5" s="370">
        <v>0</v>
      </c>
      <c r="BP5" s="371">
        <v>0</v>
      </c>
      <c r="BQ5" s="370">
        <v>0</v>
      </c>
      <c r="BR5" s="90">
        <v>6</v>
      </c>
      <c r="BS5" s="372">
        <v>13</v>
      </c>
      <c r="BT5" s="90">
        <v>6</v>
      </c>
      <c r="BU5" s="373">
        <f>BT5/BS5</f>
        <v>0.46153846153846156</v>
      </c>
      <c r="BV5" s="374">
        <v>7</v>
      </c>
      <c r="BW5" s="373">
        <v>1</v>
      </c>
      <c r="BX5" s="374">
        <v>0</v>
      </c>
      <c r="BY5" s="373">
        <v>0</v>
      </c>
      <c r="BZ5" s="374">
        <v>0</v>
      </c>
      <c r="CA5" s="373">
        <v>0</v>
      </c>
      <c r="CB5" s="374">
        <v>0</v>
      </c>
      <c r="CC5" s="373">
        <v>0</v>
      </c>
      <c r="CD5" s="170">
        <v>7</v>
      </c>
      <c r="CE5" s="171">
        <f>CD5/BE5</f>
        <v>1</v>
      </c>
      <c r="CF5" s="369">
        <v>7</v>
      </c>
      <c r="CG5" s="165">
        <v>1</v>
      </c>
      <c r="CH5" s="165">
        <v>1</v>
      </c>
      <c r="CI5" s="165">
        <v>1</v>
      </c>
      <c r="CJ5" s="370">
        <f>CI5/CH5</f>
        <v>1</v>
      </c>
      <c r="CK5" s="371">
        <v>0</v>
      </c>
      <c r="CL5" s="370">
        <v>0</v>
      </c>
      <c r="CM5" s="371">
        <v>0</v>
      </c>
      <c r="CN5" s="370">
        <v>0</v>
      </c>
      <c r="CO5" s="371"/>
      <c r="CP5" s="370"/>
      <c r="CQ5" s="371"/>
      <c r="CR5" s="370"/>
      <c r="CS5" s="90">
        <v>6</v>
      </c>
      <c r="CT5" s="90">
        <v>14</v>
      </c>
      <c r="CU5" s="90">
        <v>6</v>
      </c>
      <c r="CV5" s="373">
        <f>CU5/CT5</f>
        <v>0.42857142857142855</v>
      </c>
      <c r="CW5" s="374">
        <v>7</v>
      </c>
      <c r="CX5" s="373">
        <v>1</v>
      </c>
      <c r="CY5" s="374">
        <v>1</v>
      </c>
      <c r="CZ5" s="373">
        <f>CY5/CW5</f>
        <v>0.14285714285714285</v>
      </c>
      <c r="DA5" s="374">
        <v>0</v>
      </c>
      <c r="DB5" s="373">
        <v>0</v>
      </c>
      <c r="DC5" s="374"/>
      <c r="DD5" s="373"/>
      <c r="DE5" s="375"/>
      <c r="DF5" s="376"/>
    </row>
    <row r="6" spans="1:110" x14ac:dyDescent="0.3">
      <c r="A6" s="366" t="s">
        <v>62</v>
      </c>
      <c r="B6" s="367" t="s">
        <v>42</v>
      </c>
      <c r="C6" s="309">
        <v>3</v>
      </c>
      <c r="D6" s="284">
        <v>1</v>
      </c>
      <c r="E6" s="284">
        <v>1</v>
      </c>
      <c r="F6" s="284">
        <v>1</v>
      </c>
      <c r="G6" s="310">
        <f>F6/E6</f>
        <v>1</v>
      </c>
      <c r="H6" s="312">
        <v>1</v>
      </c>
      <c r="I6" s="310">
        <f>H6/D6</f>
        <v>1</v>
      </c>
      <c r="J6" s="312">
        <v>0</v>
      </c>
      <c r="K6" s="310">
        <f>J6/H6</f>
        <v>0</v>
      </c>
      <c r="L6" s="312">
        <v>0</v>
      </c>
      <c r="M6" s="310">
        <v>0</v>
      </c>
      <c r="N6" s="312">
        <v>0</v>
      </c>
      <c r="O6" s="310">
        <v>0</v>
      </c>
      <c r="P6" s="368">
        <v>2</v>
      </c>
      <c r="Q6" s="284">
        <v>3</v>
      </c>
      <c r="R6" s="368">
        <v>2</v>
      </c>
      <c r="S6" s="310">
        <f>R6/Q6</f>
        <v>0.66666666666666663</v>
      </c>
      <c r="T6" s="312">
        <v>2</v>
      </c>
      <c r="U6" s="310">
        <v>1</v>
      </c>
      <c r="V6" s="312">
        <v>0</v>
      </c>
      <c r="W6" s="310">
        <v>0</v>
      </c>
      <c r="X6" s="312">
        <v>0</v>
      </c>
      <c r="Y6" s="310">
        <v>0</v>
      </c>
      <c r="Z6" s="312">
        <v>0</v>
      </c>
      <c r="AA6" s="310">
        <v>0</v>
      </c>
      <c r="AB6" s="284">
        <v>3</v>
      </c>
      <c r="AC6" s="313">
        <f t="shared" ref="AC6:AC7" si="0">AB6/C6</f>
        <v>1</v>
      </c>
      <c r="AD6" s="369">
        <v>3</v>
      </c>
      <c r="AE6" s="165">
        <v>1</v>
      </c>
      <c r="AF6" s="165">
        <v>9</v>
      </c>
      <c r="AG6" s="165">
        <v>1</v>
      </c>
      <c r="AH6" s="370">
        <f>AG6/AF6</f>
        <v>0.1111111111111111</v>
      </c>
      <c r="AI6" s="371">
        <v>0</v>
      </c>
      <c r="AJ6" s="370">
        <v>0</v>
      </c>
      <c r="AK6" s="371">
        <v>0</v>
      </c>
      <c r="AL6" s="370">
        <v>0</v>
      </c>
      <c r="AM6" s="371">
        <v>0</v>
      </c>
      <c r="AN6" s="370">
        <v>0</v>
      </c>
      <c r="AO6" s="371">
        <v>0</v>
      </c>
      <c r="AP6" s="370">
        <v>0</v>
      </c>
      <c r="AQ6" s="90">
        <v>2</v>
      </c>
      <c r="AR6" s="372">
        <v>8</v>
      </c>
      <c r="AS6" s="90">
        <v>2</v>
      </c>
      <c r="AT6" s="373">
        <f>AS6/AR6</f>
        <v>0.25</v>
      </c>
      <c r="AU6" s="374">
        <v>3</v>
      </c>
      <c r="AV6" s="373">
        <v>1</v>
      </c>
      <c r="AW6" s="374">
        <v>0</v>
      </c>
      <c r="AX6" s="373">
        <v>0</v>
      </c>
      <c r="AY6" s="374">
        <v>0</v>
      </c>
      <c r="AZ6" s="373">
        <v>0</v>
      </c>
      <c r="BA6" s="374">
        <v>0</v>
      </c>
      <c r="BB6" s="373">
        <v>0</v>
      </c>
      <c r="BC6" s="170">
        <v>3</v>
      </c>
      <c r="BD6" s="171">
        <f t="shared" ref="BD6:BD11" si="1">BC6/AD6</f>
        <v>1</v>
      </c>
      <c r="BE6" s="369">
        <v>3</v>
      </c>
      <c r="BF6" s="165">
        <v>1</v>
      </c>
      <c r="BG6" s="377">
        <v>5</v>
      </c>
      <c r="BH6" s="165">
        <v>1</v>
      </c>
      <c r="BI6" s="370">
        <f>BH6/BG6</f>
        <v>0.2</v>
      </c>
      <c r="BJ6" s="371">
        <v>1</v>
      </c>
      <c r="BK6" s="370">
        <f>BJ6/BF6</f>
        <v>1</v>
      </c>
      <c r="BL6" s="371">
        <v>0</v>
      </c>
      <c r="BM6" s="370">
        <v>0</v>
      </c>
      <c r="BN6" s="371">
        <v>0</v>
      </c>
      <c r="BO6" s="370">
        <v>0</v>
      </c>
      <c r="BP6" s="371">
        <v>0</v>
      </c>
      <c r="BQ6" s="370">
        <v>0</v>
      </c>
      <c r="BR6" s="90">
        <v>2</v>
      </c>
      <c r="BS6" s="372">
        <v>7</v>
      </c>
      <c r="BT6" s="90">
        <v>2</v>
      </c>
      <c r="BU6" s="373">
        <f>BT6/BS6</f>
        <v>0.2857142857142857</v>
      </c>
      <c r="BV6" s="374">
        <v>2</v>
      </c>
      <c r="BW6" s="373">
        <v>1</v>
      </c>
      <c r="BX6" s="374">
        <v>1</v>
      </c>
      <c r="BY6" s="373">
        <f>BX6/BV6</f>
        <v>0.5</v>
      </c>
      <c r="BZ6" s="374">
        <v>0</v>
      </c>
      <c r="CA6" s="373">
        <v>0</v>
      </c>
      <c r="CB6" s="374">
        <v>0</v>
      </c>
      <c r="CC6" s="373">
        <v>0</v>
      </c>
      <c r="CD6" s="170">
        <v>3</v>
      </c>
      <c r="CE6" s="171">
        <f t="shared" ref="CE6:CE11" si="2">CD6/BE6</f>
        <v>1</v>
      </c>
      <c r="CF6" s="369">
        <v>3</v>
      </c>
      <c r="CG6" s="165">
        <v>1</v>
      </c>
      <c r="CH6" s="377">
        <v>5</v>
      </c>
      <c r="CI6" s="165">
        <v>1</v>
      </c>
      <c r="CJ6" s="370">
        <f>CI6/CH6</f>
        <v>0.2</v>
      </c>
      <c r="CK6" s="371">
        <v>1</v>
      </c>
      <c r="CL6" s="370">
        <f>CK6/CG6</f>
        <v>1</v>
      </c>
      <c r="CM6" s="371">
        <v>0</v>
      </c>
      <c r="CN6" s="370">
        <v>0</v>
      </c>
      <c r="CO6" s="371"/>
      <c r="CP6" s="370"/>
      <c r="CQ6" s="371"/>
      <c r="CR6" s="370"/>
      <c r="CS6" s="90">
        <v>2</v>
      </c>
      <c r="CT6" s="90">
        <v>5</v>
      </c>
      <c r="CU6" s="90">
        <v>2</v>
      </c>
      <c r="CV6" s="373">
        <f>CU6/CT6</f>
        <v>0.4</v>
      </c>
      <c r="CW6" s="374">
        <v>2</v>
      </c>
      <c r="CX6" s="373">
        <v>1</v>
      </c>
      <c r="CY6" s="374">
        <v>0</v>
      </c>
      <c r="CZ6" s="373">
        <v>0</v>
      </c>
      <c r="DA6" s="374">
        <v>0</v>
      </c>
      <c r="DB6" s="373">
        <v>0</v>
      </c>
      <c r="DC6" s="374"/>
      <c r="DD6" s="373"/>
      <c r="DE6" s="170"/>
      <c r="DF6" s="376"/>
    </row>
    <row r="7" spans="1:110" x14ac:dyDescent="0.3">
      <c r="A7" s="378" t="s">
        <v>55</v>
      </c>
      <c r="B7" s="367" t="s">
        <v>38</v>
      </c>
      <c r="C7" s="281">
        <v>8</v>
      </c>
      <c r="D7" s="282">
        <v>4</v>
      </c>
      <c r="E7" s="314">
        <v>3</v>
      </c>
      <c r="F7" s="282">
        <v>4</v>
      </c>
      <c r="G7" s="379">
        <f>F7/8</f>
        <v>0.5</v>
      </c>
      <c r="H7" s="380">
        <v>4</v>
      </c>
      <c r="I7" s="381">
        <f>H7/D7</f>
        <v>1</v>
      </c>
      <c r="J7" s="380">
        <v>1</v>
      </c>
      <c r="K7" s="381">
        <f>J7/H7</f>
        <v>0.25</v>
      </c>
      <c r="L7" s="380">
        <v>0</v>
      </c>
      <c r="M7" s="381">
        <v>0</v>
      </c>
      <c r="N7" s="380">
        <v>0</v>
      </c>
      <c r="O7" s="381">
        <v>0</v>
      </c>
      <c r="P7" s="356">
        <v>4</v>
      </c>
      <c r="Q7" s="284">
        <v>9</v>
      </c>
      <c r="R7" s="356">
        <v>4</v>
      </c>
      <c r="S7" s="379">
        <f>R7/16</f>
        <v>0.25</v>
      </c>
      <c r="T7" s="380">
        <v>4</v>
      </c>
      <c r="U7" s="381">
        <v>1</v>
      </c>
      <c r="V7" s="380">
        <v>2</v>
      </c>
      <c r="W7" s="381">
        <f>V7/T7</f>
        <v>0.5</v>
      </c>
      <c r="X7" s="380">
        <v>0</v>
      </c>
      <c r="Y7" s="381">
        <v>0</v>
      </c>
      <c r="Z7" s="380">
        <v>0</v>
      </c>
      <c r="AA7" s="381">
        <v>0</v>
      </c>
      <c r="AB7" s="282">
        <v>8</v>
      </c>
      <c r="AC7" s="382">
        <f t="shared" si="0"/>
        <v>1</v>
      </c>
      <c r="AD7" s="383">
        <v>8</v>
      </c>
      <c r="AE7" s="85">
        <v>4</v>
      </c>
      <c r="AF7" s="165">
        <v>9</v>
      </c>
      <c r="AG7" s="85">
        <v>4</v>
      </c>
      <c r="AH7" s="384">
        <f>AG7/8</f>
        <v>0.5</v>
      </c>
      <c r="AI7" s="385">
        <v>4</v>
      </c>
      <c r="AJ7" s="386">
        <f>AI7/AE7</f>
        <v>1</v>
      </c>
      <c r="AK7" s="385">
        <v>1</v>
      </c>
      <c r="AL7" s="386">
        <f>AK7/AI7</f>
        <v>0.25</v>
      </c>
      <c r="AM7" s="385">
        <v>0</v>
      </c>
      <c r="AN7" s="386">
        <v>0</v>
      </c>
      <c r="AO7" s="385">
        <v>0</v>
      </c>
      <c r="AP7" s="386">
        <v>0</v>
      </c>
      <c r="AQ7" s="89">
        <v>4</v>
      </c>
      <c r="AR7" s="372">
        <v>8</v>
      </c>
      <c r="AS7" s="89">
        <v>4</v>
      </c>
      <c r="AT7" s="387">
        <f>AS7/16</f>
        <v>0.25</v>
      </c>
      <c r="AU7" s="388">
        <v>4</v>
      </c>
      <c r="AV7" s="389">
        <v>1</v>
      </c>
      <c r="AW7" s="388">
        <v>1</v>
      </c>
      <c r="AX7" s="389">
        <f>AW7/AU7</f>
        <v>0.25</v>
      </c>
      <c r="AY7" s="388">
        <v>0</v>
      </c>
      <c r="AZ7" s="389">
        <v>0</v>
      </c>
      <c r="BA7" s="388">
        <v>0</v>
      </c>
      <c r="BB7" s="389">
        <v>0</v>
      </c>
      <c r="BC7" s="94">
        <v>8</v>
      </c>
      <c r="BD7" s="95">
        <f t="shared" si="1"/>
        <v>1</v>
      </c>
      <c r="BE7" s="383">
        <v>8</v>
      </c>
      <c r="BF7" s="85">
        <v>4</v>
      </c>
      <c r="BG7" s="377">
        <v>5</v>
      </c>
      <c r="BH7" s="85">
        <v>4</v>
      </c>
      <c r="BI7" s="384">
        <f>BH7/17</f>
        <v>0.23529411764705882</v>
      </c>
      <c r="BJ7" s="385">
        <v>0</v>
      </c>
      <c r="BK7" s="386">
        <v>0</v>
      </c>
      <c r="BL7" s="385">
        <v>0</v>
      </c>
      <c r="BM7" s="386">
        <v>0</v>
      </c>
      <c r="BN7" s="385">
        <v>0</v>
      </c>
      <c r="BO7" s="386">
        <v>0</v>
      </c>
      <c r="BP7" s="385">
        <v>0</v>
      </c>
      <c r="BQ7" s="386">
        <v>0</v>
      </c>
      <c r="BR7" s="89">
        <v>4</v>
      </c>
      <c r="BS7" s="372">
        <v>6</v>
      </c>
      <c r="BT7" s="89">
        <v>4</v>
      </c>
      <c r="BU7" s="387">
        <f>BT7/12</f>
        <v>0.33333333333333331</v>
      </c>
      <c r="BV7" s="388">
        <v>8</v>
      </c>
      <c r="BW7" s="389">
        <v>1</v>
      </c>
      <c r="BX7" s="388">
        <v>0</v>
      </c>
      <c r="BY7" s="389">
        <v>0</v>
      </c>
      <c r="BZ7" s="388">
        <v>0</v>
      </c>
      <c r="CA7" s="389">
        <v>0</v>
      </c>
      <c r="CB7" s="388">
        <v>0</v>
      </c>
      <c r="CC7" s="389">
        <v>0</v>
      </c>
      <c r="CD7" s="94">
        <v>8</v>
      </c>
      <c r="CE7" s="95">
        <f t="shared" si="2"/>
        <v>1</v>
      </c>
      <c r="CF7" s="383">
        <v>8</v>
      </c>
      <c r="CG7" s="85">
        <v>3</v>
      </c>
      <c r="CH7" s="377">
        <v>4</v>
      </c>
      <c r="CI7" s="85">
        <v>3</v>
      </c>
      <c r="CJ7" s="384">
        <f>CI7/15</f>
        <v>0.2</v>
      </c>
      <c r="CK7" s="385">
        <v>1</v>
      </c>
      <c r="CL7" s="386">
        <f>CK7/CG7</f>
        <v>0.33333333333333331</v>
      </c>
      <c r="CM7" s="385">
        <v>0</v>
      </c>
      <c r="CN7" s="386">
        <v>0</v>
      </c>
      <c r="CO7" s="385"/>
      <c r="CP7" s="386"/>
      <c r="CQ7" s="385"/>
      <c r="CR7" s="386"/>
      <c r="CS7" s="89">
        <v>5</v>
      </c>
      <c r="CT7" s="90">
        <v>9</v>
      </c>
      <c r="CU7" s="89">
        <v>5</v>
      </c>
      <c r="CV7" s="387">
        <f>CU7/31</f>
        <v>0.16129032258064516</v>
      </c>
      <c r="CW7" s="388">
        <v>7</v>
      </c>
      <c r="CX7" s="389">
        <v>1</v>
      </c>
      <c r="CY7" s="388">
        <v>0</v>
      </c>
      <c r="CZ7" s="389">
        <v>0</v>
      </c>
      <c r="DA7" s="388">
        <v>0</v>
      </c>
      <c r="DB7" s="389">
        <v>0</v>
      </c>
      <c r="DC7" s="388"/>
      <c r="DD7" s="389"/>
      <c r="DE7" s="390"/>
      <c r="DF7" s="391"/>
    </row>
    <row r="8" spans="1:110" x14ac:dyDescent="0.3">
      <c r="A8" s="378"/>
      <c r="B8" s="367" t="s">
        <v>39</v>
      </c>
      <c r="C8" s="281"/>
      <c r="D8" s="282"/>
      <c r="E8" s="314">
        <v>0</v>
      </c>
      <c r="F8" s="282"/>
      <c r="G8" s="379"/>
      <c r="H8" s="392"/>
      <c r="I8" s="393"/>
      <c r="J8" s="392"/>
      <c r="K8" s="393"/>
      <c r="L8" s="392"/>
      <c r="M8" s="393"/>
      <c r="N8" s="392"/>
      <c r="O8" s="393"/>
      <c r="P8" s="356"/>
      <c r="Q8" s="284">
        <v>1</v>
      </c>
      <c r="R8" s="356"/>
      <c r="S8" s="379"/>
      <c r="T8" s="392"/>
      <c r="U8" s="393"/>
      <c r="V8" s="392"/>
      <c r="W8" s="393"/>
      <c r="X8" s="392"/>
      <c r="Y8" s="393"/>
      <c r="Z8" s="392"/>
      <c r="AA8" s="393"/>
      <c r="AB8" s="282"/>
      <c r="AC8" s="394"/>
      <c r="AD8" s="84"/>
      <c r="AE8" s="85"/>
      <c r="AF8" s="165">
        <v>1</v>
      </c>
      <c r="AG8" s="85"/>
      <c r="AH8" s="384"/>
      <c r="AI8" s="395"/>
      <c r="AJ8" s="396"/>
      <c r="AK8" s="395"/>
      <c r="AL8" s="396"/>
      <c r="AM8" s="395"/>
      <c r="AN8" s="396"/>
      <c r="AO8" s="395"/>
      <c r="AP8" s="396"/>
      <c r="AQ8" s="89"/>
      <c r="AR8" s="372">
        <v>2</v>
      </c>
      <c r="AS8" s="89"/>
      <c r="AT8" s="387"/>
      <c r="AU8" s="397"/>
      <c r="AV8" s="398"/>
      <c r="AW8" s="397"/>
      <c r="AX8" s="398"/>
      <c r="AY8" s="397"/>
      <c r="AZ8" s="398"/>
      <c r="BA8" s="397"/>
      <c r="BB8" s="398"/>
      <c r="BC8" s="94"/>
      <c r="BD8" s="399"/>
      <c r="BE8" s="84"/>
      <c r="BF8" s="85"/>
      <c r="BG8" s="377">
        <v>2</v>
      </c>
      <c r="BH8" s="85"/>
      <c r="BI8" s="384"/>
      <c r="BJ8" s="395"/>
      <c r="BK8" s="396"/>
      <c r="BL8" s="395"/>
      <c r="BM8" s="396"/>
      <c r="BN8" s="395"/>
      <c r="BO8" s="396"/>
      <c r="BP8" s="395"/>
      <c r="BQ8" s="396"/>
      <c r="BR8" s="89"/>
      <c r="BS8" s="372">
        <v>3</v>
      </c>
      <c r="BT8" s="89"/>
      <c r="BU8" s="387"/>
      <c r="BV8" s="397"/>
      <c r="BW8" s="398"/>
      <c r="BX8" s="397"/>
      <c r="BY8" s="398"/>
      <c r="BZ8" s="397"/>
      <c r="CA8" s="398"/>
      <c r="CB8" s="397"/>
      <c r="CC8" s="398"/>
      <c r="CD8" s="94"/>
      <c r="CE8" s="399"/>
      <c r="CF8" s="84"/>
      <c r="CG8" s="85"/>
      <c r="CH8" s="377">
        <v>8</v>
      </c>
      <c r="CI8" s="85"/>
      <c r="CJ8" s="384"/>
      <c r="CK8" s="395"/>
      <c r="CL8" s="396"/>
      <c r="CM8" s="395"/>
      <c r="CN8" s="396"/>
      <c r="CO8" s="395"/>
      <c r="CP8" s="396"/>
      <c r="CQ8" s="395"/>
      <c r="CR8" s="396"/>
      <c r="CS8" s="89"/>
      <c r="CT8" s="90">
        <v>5</v>
      </c>
      <c r="CU8" s="89"/>
      <c r="CV8" s="387"/>
      <c r="CW8" s="397"/>
      <c r="CX8" s="398"/>
      <c r="CY8" s="397"/>
      <c r="CZ8" s="398"/>
      <c r="DA8" s="397"/>
      <c r="DB8" s="398"/>
      <c r="DC8" s="397"/>
      <c r="DD8" s="398"/>
      <c r="DE8" s="400"/>
      <c r="DF8" s="401"/>
    </row>
    <row r="9" spans="1:110" x14ac:dyDescent="0.3">
      <c r="A9" s="378"/>
      <c r="B9" s="367" t="s">
        <v>63</v>
      </c>
      <c r="C9" s="281"/>
      <c r="D9" s="282"/>
      <c r="E9" s="314">
        <v>2</v>
      </c>
      <c r="F9" s="282"/>
      <c r="G9" s="379"/>
      <c r="H9" s="402"/>
      <c r="I9" s="403"/>
      <c r="J9" s="402"/>
      <c r="K9" s="403"/>
      <c r="L9" s="402"/>
      <c r="M9" s="403"/>
      <c r="N9" s="402"/>
      <c r="O9" s="403"/>
      <c r="P9" s="356"/>
      <c r="Q9" s="284">
        <v>9</v>
      </c>
      <c r="R9" s="356"/>
      <c r="S9" s="379"/>
      <c r="T9" s="402"/>
      <c r="U9" s="403"/>
      <c r="V9" s="402"/>
      <c r="W9" s="403"/>
      <c r="X9" s="402"/>
      <c r="Y9" s="403"/>
      <c r="Z9" s="402"/>
      <c r="AA9" s="403"/>
      <c r="AB9" s="282"/>
      <c r="AC9" s="394"/>
      <c r="AD9" s="84"/>
      <c r="AE9" s="85"/>
      <c r="AF9" s="165">
        <v>5</v>
      </c>
      <c r="AG9" s="85"/>
      <c r="AH9" s="384"/>
      <c r="AI9" s="404"/>
      <c r="AJ9" s="405"/>
      <c r="AK9" s="404"/>
      <c r="AL9" s="405"/>
      <c r="AM9" s="404"/>
      <c r="AN9" s="405"/>
      <c r="AO9" s="404"/>
      <c r="AP9" s="405"/>
      <c r="AQ9" s="89"/>
      <c r="AR9" s="372">
        <v>6</v>
      </c>
      <c r="AS9" s="89"/>
      <c r="AT9" s="387"/>
      <c r="AU9" s="406"/>
      <c r="AV9" s="407"/>
      <c r="AW9" s="406"/>
      <c r="AX9" s="407"/>
      <c r="AY9" s="406"/>
      <c r="AZ9" s="407"/>
      <c r="BA9" s="406"/>
      <c r="BB9" s="407"/>
      <c r="BC9" s="94"/>
      <c r="BD9" s="399"/>
      <c r="BE9" s="84"/>
      <c r="BF9" s="85"/>
      <c r="BG9" s="377">
        <v>9</v>
      </c>
      <c r="BH9" s="85"/>
      <c r="BI9" s="384"/>
      <c r="BJ9" s="404"/>
      <c r="BK9" s="405"/>
      <c r="BL9" s="404"/>
      <c r="BM9" s="405"/>
      <c r="BN9" s="404"/>
      <c r="BO9" s="405"/>
      <c r="BP9" s="404"/>
      <c r="BQ9" s="405"/>
      <c r="BR9" s="89"/>
      <c r="BS9" s="372">
        <v>5</v>
      </c>
      <c r="BT9" s="89"/>
      <c r="BU9" s="387"/>
      <c r="BV9" s="406"/>
      <c r="BW9" s="407"/>
      <c r="BX9" s="406"/>
      <c r="BY9" s="407"/>
      <c r="BZ9" s="406"/>
      <c r="CA9" s="407"/>
      <c r="CB9" s="406"/>
      <c r="CC9" s="407"/>
      <c r="CD9" s="94"/>
      <c r="CE9" s="399"/>
      <c r="CF9" s="84"/>
      <c r="CG9" s="85"/>
      <c r="CH9" s="377">
        <v>3</v>
      </c>
      <c r="CI9" s="85"/>
      <c r="CJ9" s="384"/>
      <c r="CK9" s="404"/>
      <c r="CL9" s="405"/>
      <c r="CM9" s="404"/>
      <c r="CN9" s="405"/>
      <c r="CO9" s="404"/>
      <c r="CP9" s="405"/>
      <c r="CQ9" s="404"/>
      <c r="CR9" s="405"/>
      <c r="CS9" s="89"/>
      <c r="CT9" s="90">
        <v>17</v>
      </c>
      <c r="CU9" s="89"/>
      <c r="CV9" s="387"/>
      <c r="CW9" s="406"/>
      <c r="CX9" s="407"/>
      <c r="CY9" s="406"/>
      <c r="CZ9" s="407"/>
      <c r="DA9" s="406"/>
      <c r="DB9" s="407"/>
      <c r="DC9" s="406"/>
      <c r="DD9" s="407"/>
      <c r="DE9" s="408"/>
      <c r="DF9" s="409"/>
    </row>
    <row r="10" spans="1:110" ht="33.6" customHeight="1" x14ac:dyDescent="0.3">
      <c r="A10" s="410" t="s">
        <v>64</v>
      </c>
      <c r="B10" s="367" t="s">
        <v>42</v>
      </c>
      <c r="C10" s="309">
        <v>3</v>
      </c>
      <c r="D10" s="284">
        <v>2</v>
      </c>
      <c r="E10" s="284">
        <v>6</v>
      </c>
      <c r="F10" s="284">
        <v>2</v>
      </c>
      <c r="G10" s="310">
        <f>F10/E10</f>
        <v>0.33333333333333331</v>
      </c>
      <c r="H10" s="312">
        <v>1</v>
      </c>
      <c r="I10" s="310">
        <f>H10/D10</f>
        <v>0.5</v>
      </c>
      <c r="J10" s="312">
        <v>0</v>
      </c>
      <c r="K10" s="310">
        <v>0</v>
      </c>
      <c r="L10" s="312">
        <v>1</v>
      </c>
      <c r="M10" s="310">
        <f>L10/H10</f>
        <v>1</v>
      </c>
      <c r="N10" s="312">
        <v>0</v>
      </c>
      <c r="O10" s="310">
        <v>0</v>
      </c>
      <c r="P10" s="368">
        <v>1</v>
      </c>
      <c r="Q10" s="284">
        <v>5</v>
      </c>
      <c r="R10" s="368">
        <v>1</v>
      </c>
      <c r="S10" s="310">
        <f>R10/Q10</f>
        <v>0.2</v>
      </c>
      <c r="T10" s="312">
        <v>2</v>
      </c>
      <c r="U10" s="310">
        <v>1</v>
      </c>
      <c r="V10" s="312">
        <v>1</v>
      </c>
      <c r="W10" s="310">
        <f>V10/T10</f>
        <v>0.5</v>
      </c>
      <c r="X10" s="312">
        <v>0</v>
      </c>
      <c r="Y10" s="310">
        <v>0</v>
      </c>
      <c r="Z10" s="312">
        <v>0</v>
      </c>
      <c r="AA10" s="310">
        <v>0</v>
      </c>
      <c r="AB10" s="284">
        <v>3</v>
      </c>
      <c r="AC10" s="313">
        <f t="shared" ref="AC10:AC11" si="3">AB10/C10</f>
        <v>1</v>
      </c>
      <c r="AD10" s="369">
        <v>3</v>
      </c>
      <c r="AE10" s="165">
        <v>2</v>
      </c>
      <c r="AF10" s="165">
        <v>7</v>
      </c>
      <c r="AG10" s="165">
        <v>2</v>
      </c>
      <c r="AH10" s="370">
        <f>AG10/AF10</f>
        <v>0.2857142857142857</v>
      </c>
      <c r="AI10" s="371">
        <v>2</v>
      </c>
      <c r="AJ10" s="370">
        <f>AI10/AE10</f>
        <v>1</v>
      </c>
      <c r="AK10" s="261">
        <v>0</v>
      </c>
      <c r="AL10" s="370">
        <v>0</v>
      </c>
      <c r="AM10" s="371">
        <v>0</v>
      </c>
      <c r="AN10" s="370">
        <v>0</v>
      </c>
      <c r="AO10" s="371">
        <v>0</v>
      </c>
      <c r="AP10" s="370">
        <v>0</v>
      </c>
      <c r="AQ10" s="169">
        <v>1</v>
      </c>
      <c r="AR10" s="372">
        <v>1</v>
      </c>
      <c r="AS10" s="169">
        <v>1</v>
      </c>
      <c r="AT10" s="373">
        <f>AS10/AR10</f>
        <v>1</v>
      </c>
      <c r="AU10" s="374">
        <v>1</v>
      </c>
      <c r="AV10" s="373">
        <v>1</v>
      </c>
      <c r="AW10" s="374">
        <v>0</v>
      </c>
      <c r="AX10" s="373">
        <v>0</v>
      </c>
      <c r="AY10" s="374">
        <v>0</v>
      </c>
      <c r="AZ10" s="373">
        <v>0</v>
      </c>
      <c r="BA10" s="374">
        <v>0</v>
      </c>
      <c r="BB10" s="373">
        <v>0</v>
      </c>
      <c r="BC10" s="170">
        <v>3</v>
      </c>
      <c r="BD10" s="171">
        <f t="shared" si="1"/>
        <v>1</v>
      </c>
      <c r="BE10" s="369">
        <v>3</v>
      </c>
      <c r="BF10" s="165">
        <v>2</v>
      </c>
      <c r="BG10" s="377">
        <v>9</v>
      </c>
      <c r="BH10" s="165">
        <v>2</v>
      </c>
      <c r="BI10" s="370">
        <f>BH10/BG10</f>
        <v>0.22222222222222221</v>
      </c>
      <c r="BJ10" s="371">
        <v>1</v>
      </c>
      <c r="BK10" s="370">
        <f>BJ10/BF10</f>
        <v>0.5</v>
      </c>
      <c r="BL10" s="371">
        <v>0</v>
      </c>
      <c r="BM10" s="370">
        <v>0</v>
      </c>
      <c r="BN10" s="371">
        <v>0</v>
      </c>
      <c r="BO10" s="370">
        <v>0</v>
      </c>
      <c r="BP10" s="371">
        <v>0</v>
      </c>
      <c r="BQ10" s="370">
        <v>0</v>
      </c>
      <c r="BR10" s="169">
        <v>1</v>
      </c>
      <c r="BS10" s="372">
        <v>3</v>
      </c>
      <c r="BT10" s="169">
        <v>1</v>
      </c>
      <c r="BU10" s="373">
        <f>BT10/BS10</f>
        <v>0.33333333333333331</v>
      </c>
      <c r="BV10" s="374">
        <v>2</v>
      </c>
      <c r="BW10" s="373">
        <v>1</v>
      </c>
      <c r="BX10" s="374">
        <v>0</v>
      </c>
      <c r="BY10" s="373">
        <v>0</v>
      </c>
      <c r="BZ10" s="374">
        <v>0</v>
      </c>
      <c r="CA10" s="373">
        <v>0</v>
      </c>
      <c r="CB10" s="374">
        <v>0</v>
      </c>
      <c r="CC10" s="373">
        <v>0</v>
      </c>
      <c r="CD10" s="170">
        <v>3</v>
      </c>
      <c r="CE10" s="171">
        <f t="shared" si="2"/>
        <v>1</v>
      </c>
      <c r="CF10" s="369">
        <v>3</v>
      </c>
      <c r="CG10" s="165">
        <v>2</v>
      </c>
      <c r="CH10" s="377">
        <v>4</v>
      </c>
      <c r="CI10" s="165">
        <v>2</v>
      </c>
      <c r="CJ10" s="370">
        <f>CI10/CH10</f>
        <v>0.5</v>
      </c>
      <c r="CK10" s="371">
        <v>0</v>
      </c>
      <c r="CL10" s="370">
        <v>0</v>
      </c>
      <c r="CM10" s="371">
        <v>0</v>
      </c>
      <c r="CN10" s="370">
        <v>0</v>
      </c>
      <c r="CO10" s="371"/>
      <c r="CP10" s="370"/>
      <c r="CQ10" s="371"/>
      <c r="CR10" s="370"/>
      <c r="CS10" s="169">
        <v>1</v>
      </c>
      <c r="CT10" s="169">
        <v>10</v>
      </c>
      <c r="CU10" s="169">
        <v>1</v>
      </c>
      <c r="CV10" s="373">
        <f>CU10/CT10</f>
        <v>0.1</v>
      </c>
      <c r="CW10" s="374">
        <v>3</v>
      </c>
      <c r="CX10" s="373">
        <v>1</v>
      </c>
      <c r="CY10" s="374">
        <v>0</v>
      </c>
      <c r="CZ10" s="373">
        <v>0</v>
      </c>
      <c r="DA10" s="374">
        <v>0</v>
      </c>
      <c r="DB10" s="373">
        <v>0</v>
      </c>
      <c r="DC10" s="374"/>
      <c r="DD10" s="373"/>
      <c r="DE10" s="170"/>
      <c r="DF10" s="376"/>
    </row>
    <row r="11" spans="1:110" s="422" customFormat="1" ht="27.6" customHeight="1" thickBot="1" x14ac:dyDescent="0.35">
      <c r="A11" s="411" t="s">
        <v>48</v>
      </c>
      <c r="B11" s="412"/>
      <c r="C11" s="413">
        <f>SUM(C5:C10)</f>
        <v>21</v>
      </c>
      <c r="D11" s="414">
        <f>SUM(D5:D10)</f>
        <v>8</v>
      </c>
      <c r="E11" s="414">
        <f>SUM(E5:E10)</f>
        <v>14</v>
      </c>
      <c r="F11" s="414">
        <f>SUM(F5:F10)</f>
        <v>8</v>
      </c>
      <c r="G11" s="326">
        <f>F11/E11</f>
        <v>0.5714285714285714</v>
      </c>
      <c r="H11" s="328">
        <f>SUM(H5:H10)</f>
        <v>6</v>
      </c>
      <c r="I11" s="326">
        <f>AVERAGE(I5:I10)</f>
        <v>0.625</v>
      </c>
      <c r="J11" s="328">
        <f t="shared" ref="J11" si="4">SUM(J5:J10)</f>
        <v>1</v>
      </c>
      <c r="K11" s="326">
        <f t="shared" ref="K11" si="5">AVERAGE(K5:K10)</f>
        <v>6.25E-2</v>
      </c>
      <c r="L11" s="328">
        <f t="shared" ref="L11" si="6">SUM(L5:L10)</f>
        <v>1</v>
      </c>
      <c r="M11" s="326">
        <f t="shared" ref="M11" si="7">AVERAGE(M5:M10)</f>
        <v>0.25</v>
      </c>
      <c r="N11" s="328">
        <f t="shared" ref="N11" si="8">SUM(N5:N10)</f>
        <v>0</v>
      </c>
      <c r="O11" s="326">
        <f t="shared" ref="O11" si="9">AVERAGE(O5:O10)</f>
        <v>0</v>
      </c>
      <c r="P11" s="414">
        <f>SUM(P5:P10)</f>
        <v>13</v>
      </c>
      <c r="Q11" s="325">
        <f>SUM(Q5:Q10)</f>
        <v>41</v>
      </c>
      <c r="R11" s="414">
        <f>SUM(R5:R10)</f>
        <v>13</v>
      </c>
      <c r="S11" s="326">
        <f>R11/Q11</f>
        <v>0.31707317073170732</v>
      </c>
      <c r="T11" s="328">
        <f>SUM(T5:T10)</f>
        <v>15</v>
      </c>
      <c r="U11" s="326">
        <f>AVERAGE(U5:U10)</f>
        <v>1</v>
      </c>
      <c r="V11" s="328">
        <f t="shared" ref="V11" si="10">SUM(V5:V10)</f>
        <v>3</v>
      </c>
      <c r="W11" s="326">
        <f t="shared" ref="W11" si="11">AVERAGE(W5:W10)</f>
        <v>0.25</v>
      </c>
      <c r="X11" s="328">
        <f t="shared" ref="X11" si="12">SUM(X5:X10)</f>
        <v>0</v>
      </c>
      <c r="Y11" s="326">
        <f t="shared" ref="Y11" si="13">AVERAGE(Y5:Y10)</f>
        <v>0</v>
      </c>
      <c r="Z11" s="328">
        <f t="shared" ref="Z11" si="14">SUM(Z5:Z10)</f>
        <v>0</v>
      </c>
      <c r="AA11" s="326">
        <f t="shared" ref="AA11" si="15">AVERAGE(AA5:AA10)</f>
        <v>0</v>
      </c>
      <c r="AB11" s="414">
        <f>SUM(AB5:AB10)</f>
        <v>21</v>
      </c>
      <c r="AC11" s="415">
        <f t="shared" si="3"/>
        <v>1</v>
      </c>
      <c r="AD11" s="238">
        <f>SUM(AD5:AD10)</f>
        <v>21</v>
      </c>
      <c r="AE11" s="239">
        <f>SUM(AE5:AE10)</f>
        <v>8</v>
      </c>
      <c r="AF11" s="239">
        <f>SUM(AF5:AF10)</f>
        <v>32</v>
      </c>
      <c r="AG11" s="239">
        <f>SUM(AG5:AG10)</f>
        <v>8</v>
      </c>
      <c r="AH11" s="416">
        <f>AG11/AF11</f>
        <v>0.25</v>
      </c>
      <c r="AI11" s="417">
        <f>SUM(AI5:AI10)</f>
        <v>6</v>
      </c>
      <c r="AJ11" s="416">
        <f>AVERAGE(AJ5:AJ10)</f>
        <v>0.5</v>
      </c>
      <c r="AK11" s="417">
        <f t="shared" ref="AK11" si="16">SUM(AK5:AK10)</f>
        <v>1</v>
      </c>
      <c r="AL11" s="416">
        <f t="shared" ref="AL11" si="17">AVERAGE(AL5:AL10)</f>
        <v>6.25E-2</v>
      </c>
      <c r="AM11" s="417">
        <f t="shared" ref="AM11" si="18">SUM(AM5:AM10)</f>
        <v>0</v>
      </c>
      <c r="AN11" s="416">
        <f t="shared" ref="AN11" si="19">AVERAGE(AN5:AN10)</f>
        <v>0</v>
      </c>
      <c r="AO11" s="417">
        <f t="shared" ref="AO11" si="20">SUM(AO5:AO10)</f>
        <v>0</v>
      </c>
      <c r="AP11" s="416">
        <f t="shared" ref="AP11" si="21">AVERAGE(AP5:AP10)</f>
        <v>0</v>
      </c>
      <c r="AQ11" s="242">
        <f>SUM(AQ5:AQ10)</f>
        <v>13</v>
      </c>
      <c r="AR11" s="418">
        <f>SUM(AR5:AR10)</f>
        <v>44</v>
      </c>
      <c r="AS11" s="242">
        <f>SUM(AS5:AS10)</f>
        <v>13</v>
      </c>
      <c r="AT11" s="419">
        <f>AS11/AR11</f>
        <v>0.29545454545454547</v>
      </c>
      <c r="AU11" s="420">
        <f>SUM(AU5:AU10)</f>
        <v>15</v>
      </c>
      <c r="AV11" s="419">
        <f>AVERAGE(AV5:AV10)</f>
        <v>1</v>
      </c>
      <c r="AW11" s="420">
        <f t="shared" ref="AW11" si="22">SUM(AW5:AW10)</f>
        <v>1</v>
      </c>
      <c r="AX11" s="419">
        <f t="shared" ref="AX11" si="23">AVERAGE(AX5:AX10)</f>
        <v>6.25E-2</v>
      </c>
      <c r="AY11" s="420">
        <f t="shared" ref="AY11" si="24">SUM(AY5:AY10)</f>
        <v>1</v>
      </c>
      <c r="AZ11" s="419">
        <f t="shared" ref="AZ11" si="25">AVERAGE(AZ5:AZ10)</f>
        <v>3.5714285714285712E-2</v>
      </c>
      <c r="BA11" s="420">
        <f t="shared" ref="BA11" si="26">SUM(BA5:BA10)</f>
        <v>0</v>
      </c>
      <c r="BB11" s="419">
        <f t="shared" ref="BB11" si="27">AVERAGE(BB5:BB10)</f>
        <v>0</v>
      </c>
      <c r="BC11" s="245">
        <f>SUM(BC5:BC10)</f>
        <v>21</v>
      </c>
      <c r="BD11" s="246">
        <f t="shared" si="1"/>
        <v>1</v>
      </c>
      <c r="BE11" s="238">
        <f>SUM(BE5:BE10)</f>
        <v>21</v>
      </c>
      <c r="BF11" s="239">
        <f>SUM(BF5:BF10)</f>
        <v>8</v>
      </c>
      <c r="BG11" s="239">
        <f>SUM(BG5:BG10)</f>
        <v>31</v>
      </c>
      <c r="BH11" s="239">
        <f>SUM(BH5:BH10)</f>
        <v>8</v>
      </c>
      <c r="BI11" s="416">
        <f>BH11/BG11</f>
        <v>0.25806451612903225</v>
      </c>
      <c r="BJ11" s="417">
        <f>SUM(BJ5:BJ10)</f>
        <v>2</v>
      </c>
      <c r="BK11" s="416">
        <f>AVERAGE(BK5:BK10)</f>
        <v>0.375</v>
      </c>
      <c r="BL11" s="417">
        <f t="shared" ref="BL11" si="28">SUM(BL5:BL10)</f>
        <v>0</v>
      </c>
      <c r="BM11" s="416">
        <f t="shared" ref="BM11" si="29">AVERAGE(BM5:BM10)</f>
        <v>0</v>
      </c>
      <c r="BN11" s="417">
        <f t="shared" ref="BN11" si="30">SUM(BN5:BN10)</f>
        <v>0</v>
      </c>
      <c r="BO11" s="416">
        <f t="shared" ref="BO11" si="31">AVERAGE(BO5:BO10)</f>
        <v>0</v>
      </c>
      <c r="BP11" s="417">
        <f t="shared" ref="BP11" si="32">SUM(BP5:BP10)</f>
        <v>0</v>
      </c>
      <c r="BQ11" s="416">
        <f t="shared" ref="BQ11" si="33">AVERAGE(BQ5:BQ10)</f>
        <v>0</v>
      </c>
      <c r="BR11" s="242">
        <f>SUM(BR5:BR10)</f>
        <v>13</v>
      </c>
      <c r="BS11" s="418">
        <f>SUM(BS5:BS10)</f>
        <v>37</v>
      </c>
      <c r="BT11" s="242">
        <f>SUM(BT5:BT10)</f>
        <v>13</v>
      </c>
      <c r="BU11" s="419">
        <f>BT11/BS11</f>
        <v>0.35135135135135137</v>
      </c>
      <c r="BV11" s="420">
        <f>SUM(BV5:BV10)</f>
        <v>19</v>
      </c>
      <c r="BW11" s="419">
        <f>AVERAGE(BW5:BW10)</f>
        <v>1</v>
      </c>
      <c r="BX11" s="420">
        <f>SUM(BX5:BX10)</f>
        <v>1</v>
      </c>
      <c r="BY11" s="419">
        <f>AVERAGE(BY5:BY10)</f>
        <v>0.125</v>
      </c>
      <c r="BZ11" s="420">
        <f t="shared" ref="BZ11" si="34">SUM(BZ5:BZ10)</f>
        <v>0</v>
      </c>
      <c r="CA11" s="419">
        <f t="shared" ref="CA11" si="35">AVERAGE(CA5:CA10)</f>
        <v>0</v>
      </c>
      <c r="CB11" s="420">
        <f t="shared" ref="CB11" si="36">SUM(CB5:CB10)</f>
        <v>0</v>
      </c>
      <c r="CC11" s="419">
        <f t="shared" ref="CC11" si="37">AVERAGE(CC5:CC10)</f>
        <v>0</v>
      </c>
      <c r="CD11" s="245">
        <f>SUM(CD5:CD10)</f>
        <v>21</v>
      </c>
      <c r="CE11" s="246">
        <f t="shared" si="2"/>
        <v>1</v>
      </c>
      <c r="CF11" s="238">
        <v>21</v>
      </c>
      <c r="CG11" s="239">
        <f>SUM(CG5:CG10)</f>
        <v>7</v>
      </c>
      <c r="CH11" s="239">
        <f>SUM(CH5:CH10)</f>
        <v>25</v>
      </c>
      <c r="CI11" s="239">
        <f>SUM(CI5:CI10)</f>
        <v>7</v>
      </c>
      <c r="CJ11" s="416">
        <f>CI11/CH11</f>
        <v>0.28000000000000003</v>
      </c>
      <c r="CK11" s="417">
        <f>SUM(CK5:CK10)</f>
        <v>2</v>
      </c>
      <c r="CL11" s="416">
        <f>AVERAGE(CL5:CL10)</f>
        <v>0.33333333333333331</v>
      </c>
      <c r="CM11" s="417">
        <f t="shared" ref="CM11" si="38">SUM(CM5:CM10)</f>
        <v>0</v>
      </c>
      <c r="CN11" s="416">
        <f t="shared" ref="CN11" si="39">AVERAGE(CN5:CN10)</f>
        <v>0</v>
      </c>
      <c r="CO11" s="417"/>
      <c r="CP11" s="416"/>
      <c r="CQ11" s="417"/>
      <c r="CR11" s="416"/>
      <c r="CS11" s="242">
        <f>SUM(CS5:CS10)</f>
        <v>14</v>
      </c>
      <c r="CT11" s="242">
        <f>SUM(CT5:CT10)</f>
        <v>60</v>
      </c>
      <c r="CU11" s="242">
        <f>SUM(CU5:CU10)</f>
        <v>14</v>
      </c>
      <c r="CV11" s="419">
        <f>CU11/CT11</f>
        <v>0.23333333333333334</v>
      </c>
      <c r="CW11" s="420">
        <f>SUM(CW5:CW10)</f>
        <v>19</v>
      </c>
      <c r="CX11" s="419">
        <f>AVERAGE(CX5:CX10)</f>
        <v>1</v>
      </c>
      <c r="CY11" s="420">
        <f t="shared" ref="CY11" si="40">SUM(CY5:CY10)</f>
        <v>1</v>
      </c>
      <c r="CZ11" s="419">
        <f t="shared" ref="CZ11" si="41">AVERAGE(CZ5:CZ10)</f>
        <v>3.5714285714285712E-2</v>
      </c>
      <c r="DA11" s="420">
        <f t="shared" ref="DA11" si="42">SUM(DA5:DA10)</f>
        <v>0</v>
      </c>
      <c r="DB11" s="419">
        <f t="shared" ref="DB11" si="43">AVERAGE(DB5:DB10)</f>
        <v>0</v>
      </c>
      <c r="DC11" s="420"/>
      <c r="DD11" s="419"/>
      <c r="DE11" s="245"/>
      <c r="DF11" s="421"/>
    </row>
    <row r="13" spans="1:110" s="426" customFormat="1" ht="100.2" customHeight="1" x14ac:dyDescent="0.3">
      <c r="A13" s="423" t="s">
        <v>65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254"/>
      <c r="BK13" s="254"/>
      <c r="BL13" s="254"/>
      <c r="BM13" s="254"/>
      <c r="BN13" s="254"/>
      <c r="BO13" s="254"/>
      <c r="BP13" s="254"/>
      <c r="BQ13" s="254"/>
      <c r="BR13" s="424"/>
      <c r="BS13" s="424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</row>
  </sheetData>
  <mergeCells count="122">
    <mergeCell ref="DE7:DE9"/>
    <mergeCell ref="DF7:DF9"/>
    <mergeCell ref="A11:B11"/>
    <mergeCell ref="A13:BI13"/>
    <mergeCell ref="CY7:CY9"/>
    <mergeCell ref="CZ7:CZ9"/>
    <mergeCell ref="DA7:DA9"/>
    <mergeCell ref="DB7:DB9"/>
    <mergeCell ref="DC7:DC9"/>
    <mergeCell ref="DD7:DD9"/>
    <mergeCell ref="CR7:CR9"/>
    <mergeCell ref="CS7:CS9"/>
    <mergeCell ref="CU7:CU9"/>
    <mergeCell ref="CV7:CV9"/>
    <mergeCell ref="CW7:CW9"/>
    <mergeCell ref="CX7:CX9"/>
    <mergeCell ref="CL7:CL9"/>
    <mergeCell ref="CM7:CM9"/>
    <mergeCell ref="CN7:CN9"/>
    <mergeCell ref="CO7:CO9"/>
    <mergeCell ref="CP7:CP9"/>
    <mergeCell ref="CQ7:CQ9"/>
    <mergeCell ref="CE7:CE9"/>
    <mergeCell ref="CF7:CF9"/>
    <mergeCell ref="CG7:CG9"/>
    <mergeCell ref="CI7:CI9"/>
    <mergeCell ref="CJ7:CJ9"/>
    <mergeCell ref="CK7:CK9"/>
    <mergeCell ref="BY7:BY9"/>
    <mergeCell ref="BZ7:BZ9"/>
    <mergeCell ref="CA7:CA9"/>
    <mergeCell ref="CB7:CB9"/>
    <mergeCell ref="CC7:CC9"/>
    <mergeCell ref="CD7:CD9"/>
    <mergeCell ref="BR7:BR9"/>
    <mergeCell ref="BT7:BT9"/>
    <mergeCell ref="BU7:BU9"/>
    <mergeCell ref="BV7:BV9"/>
    <mergeCell ref="BW7:BW9"/>
    <mergeCell ref="BX7:BX9"/>
    <mergeCell ref="BL7:BL9"/>
    <mergeCell ref="BM7:BM9"/>
    <mergeCell ref="BN7:BN9"/>
    <mergeCell ref="BO7:BO9"/>
    <mergeCell ref="BP7:BP9"/>
    <mergeCell ref="BQ7:BQ9"/>
    <mergeCell ref="BE7:BE9"/>
    <mergeCell ref="BF7:BF9"/>
    <mergeCell ref="BH7:BH9"/>
    <mergeCell ref="BI7:BI9"/>
    <mergeCell ref="BJ7:BJ9"/>
    <mergeCell ref="BK7:BK9"/>
    <mergeCell ref="AY7:AY9"/>
    <mergeCell ref="AZ7:AZ9"/>
    <mergeCell ref="BA7:BA9"/>
    <mergeCell ref="BB7:BB9"/>
    <mergeCell ref="BC7:BC9"/>
    <mergeCell ref="BD7:BD9"/>
    <mergeCell ref="AS7:AS9"/>
    <mergeCell ref="AT7:AT9"/>
    <mergeCell ref="AU7:AU9"/>
    <mergeCell ref="AV7:AV9"/>
    <mergeCell ref="AW7:AW9"/>
    <mergeCell ref="AX7:AX9"/>
    <mergeCell ref="AL7:AL9"/>
    <mergeCell ref="AM7:AM9"/>
    <mergeCell ref="AN7:AN9"/>
    <mergeCell ref="AO7:AO9"/>
    <mergeCell ref="AP7:AP9"/>
    <mergeCell ref="AQ7:AQ9"/>
    <mergeCell ref="AE7:AE9"/>
    <mergeCell ref="AG7:AG9"/>
    <mergeCell ref="AH7:AH9"/>
    <mergeCell ref="AI7:AI9"/>
    <mergeCell ref="AJ7:AJ9"/>
    <mergeCell ref="AK7:AK9"/>
    <mergeCell ref="Y7:Y9"/>
    <mergeCell ref="Z7:Z9"/>
    <mergeCell ref="AA7:AA9"/>
    <mergeCell ref="AB7:AB9"/>
    <mergeCell ref="AC7:AC9"/>
    <mergeCell ref="AD7:AD9"/>
    <mergeCell ref="S7:S9"/>
    <mergeCell ref="T7:T9"/>
    <mergeCell ref="U7:U9"/>
    <mergeCell ref="V7:V9"/>
    <mergeCell ref="W7:W9"/>
    <mergeCell ref="X7:X9"/>
    <mergeCell ref="L7:L9"/>
    <mergeCell ref="M7:M9"/>
    <mergeCell ref="N7:N9"/>
    <mergeCell ref="O7:O9"/>
    <mergeCell ref="P7:P9"/>
    <mergeCell ref="R7:R9"/>
    <mergeCell ref="DE3:DF3"/>
    <mergeCell ref="A7:A9"/>
    <mergeCell ref="C7:C9"/>
    <mergeCell ref="D7:D9"/>
    <mergeCell ref="F7:F9"/>
    <mergeCell ref="G7:G9"/>
    <mergeCell ref="H7:H9"/>
    <mergeCell ref="I7:I9"/>
    <mergeCell ref="J7:J9"/>
    <mergeCell ref="K7:K9"/>
    <mergeCell ref="BC3:BD3"/>
    <mergeCell ref="BE3:BQ3"/>
    <mergeCell ref="BR3:CC3"/>
    <mergeCell ref="CD3:CE3"/>
    <mergeCell ref="CF3:CR3"/>
    <mergeCell ref="CS3:DD3"/>
    <mergeCell ref="A3:B3"/>
    <mergeCell ref="C3:O3"/>
    <mergeCell ref="P3:AA3"/>
    <mergeCell ref="AB3:AC3"/>
    <mergeCell ref="AD3:AP3"/>
    <mergeCell ref="AQ3:BB3"/>
    <mergeCell ref="A1:DF1"/>
    <mergeCell ref="A2:B2"/>
    <mergeCell ref="C2:AC2"/>
    <mergeCell ref="AD2:BD2"/>
    <mergeCell ref="BE2:CE2"/>
    <mergeCell ref="CF2:DF2"/>
  </mergeCells>
  <phoneticPr fontId="3" type="noConversion"/>
  <printOptions horizontalCentered="1"/>
  <pageMargins left="0.4" right="0.23" top="0.38000000000000006" bottom="0.24" header="0.38000000000000006" footer="0.23"/>
  <pageSetup paperSize="9" scale="41" fitToWidth="0" fitToHeight="0" orientation="landscape" verticalDpi="0" r:id="rId1"/>
  <headerFooter alignWithMargins="0">
    <oddHeader>&amp;R更新日期:98年6月23日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108-111碩班</vt:lpstr>
      <vt:lpstr>108-111碩在職</vt:lpstr>
      <vt:lpstr>108-111博士班</vt:lpstr>
      <vt:lpstr>'108-111博士班'!Print_Area</vt:lpstr>
      <vt:lpstr>'108-111碩在職'!Print_Area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2022-12-29T01:00:38Z</dcterms:created>
  <dcterms:modified xsi:type="dcterms:W3CDTF">2022-12-29T01:01:45Z</dcterms:modified>
</cp:coreProperties>
</file>